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40_64_FundingUkrWar\1_FilesUsedForYTvideo\"/>
    </mc:Choice>
  </mc:AlternateContent>
  <xr:revisionPtr revIDLastSave="0" documentId="13_ncr:1_{590B0D64-3E6E-473F-8363-8A966A00FE30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Data24jan2022ToOct312023" sheetId="1" r:id="rId1"/>
    <sheet name="Data24Jan2022To15Jan2024" sheetId="3" r:id="rId2"/>
    <sheet name="CostOfWeap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5" i="3"/>
  <c r="H24" i="3"/>
  <c r="P36" i="3"/>
  <c r="O36" i="3"/>
  <c r="O9" i="3"/>
  <c r="G24" i="3"/>
  <c r="G25" i="3"/>
  <c r="G26" i="3" s="1"/>
  <c r="C24" i="3"/>
  <c r="F30" i="2"/>
  <c r="E10" i="2"/>
  <c r="E11" i="2"/>
  <c r="E9" i="2"/>
  <c r="F18" i="2"/>
  <c r="E18" i="2"/>
  <c r="F17" i="2"/>
  <c r="G16" i="2"/>
  <c r="H16" i="2"/>
  <c r="G17" i="2"/>
  <c r="H17" i="2"/>
  <c r="G29" i="2"/>
  <c r="H29" i="2"/>
  <c r="I29" i="2"/>
  <c r="G30" i="2"/>
  <c r="H30" i="2"/>
  <c r="J24" i="2"/>
  <c r="J22" i="2"/>
  <c r="E20" i="2"/>
  <c r="E19" i="2"/>
  <c r="C28" i="2"/>
  <c r="H28" i="2" s="1"/>
  <c r="E26" i="2"/>
  <c r="F26" i="2"/>
  <c r="F25" i="2"/>
  <c r="E25" i="2"/>
  <c r="D26" i="2"/>
  <c r="D25" i="2"/>
  <c r="G23" i="2"/>
  <c r="G24" i="2"/>
  <c r="G22" i="2"/>
  <c r="G14" i="2"/>
  <c r="G15" i="2"/>
  <c r="G13" i="2"/>
  <c r="C21" i="2"/>
  <c r="D21" i="2" s="1"/>
  <c r="D20" i="2"/>
  <c r="D19" i="2"/>
  <c r="D11" i="2"/>
  <c r="D9" i="2"/>
  <c r="C10" i="2"/>
  <c r="D10" i="2" s="1"/>
  <c r="H24" i="2"/>
  <c r="I24" i="2"/>
  <c r="H22" i="2"/>
  <c r="I22" i="2"/>
  <c r="H23" i="2"/>
  <c r="I23" i="2"/>
  <c r="H15" i="2"/>
  <c r="I15" i="2"/>
  <c r="I14" i="2"/>
  <c r="I13" i="2"/>
  <c r="H14" i="2"/>
  <c r="H13" i="2"/>
  <c r="A1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P24" i="3" l="1"/>
  <c r="O24" i="3"/>
  <c r="M24" i="3" s="1"/>
  <c r="D24" i="3"/>
  <c r="P8" i="3"/>
  <c r="I28" i="2"/>
  <c r="G28" i="2"/>
  <c r="E21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I9" i="3" l="1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I25" i="3" l="1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</calcChain>
</file>

<file path=xl/sharedStrings.xml><?xml version="1.0" encoding="utf-8"?>
<sst xmlns="http://schemas.openxmlformats.org/spreadsheetml/2006/main" count="1360" uniqueCount="281">
  <si>
    <t>Funding for UkraineWar #36/60</t>
  </si>
  <si>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</si>
  <si>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</si>
  <si>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</si>
  <si>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</si>
  <si>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</si>
  <si>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</si>
  <si>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</si>
  <si>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</si>
  <si>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</si>
  <si>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</si>
  <si>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</si>
  <si>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</si>
  <si>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</si>
  <si>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</si>
  <si>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</si>
  <si>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</si>
  <si>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</si>
  <si>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</si>
  <si>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</si>
  <si>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</si>
  <si>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</si>
  <si>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</si>
  <si>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</si>
  <si>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</si>
  <si>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</si>
  <si>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</si>
  <si>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</si>
  <si>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</si>
  <si>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</si>
  <si>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</si>
  <si>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</si>
  <si>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</si>
  <si>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</si>
  <si>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</si>
  <si>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</si>
  <si>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</si>
  <si>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</si>
  <si>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</si>
  <si>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</si>
  <si>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</si>
  <si>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</si>
  <si>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</si>
  <si>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</si>
  <si>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</si>
  <si>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</si>
  <si>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</si>
  <si>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</si>
  <si>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</si>
  <si>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</si>
  <si>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</si>
  <si>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</si>
  <si>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</si>
  <si>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</si>
  <si>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</si>
  <si>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</si>
  <si>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</si>
  <si>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</si>
  <si>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</si>
  <si>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</si>
  <si>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</si>
  <si>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</si>
  <si>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</si>
  <si>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</si>
  <si>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</si>
  <si>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</si>
  <si>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</si>
  <si>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</si>
  <si>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</si>
  <si>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</si>
  <si>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</si>
  <si>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</si>
  <si>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</si>
  <si>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</si>
  <si>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</si>
  <si>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</si>
  <si>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</si>
  <si>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</si>
  <si>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</si>
  <si>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</si>
  <si>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</si>
  <si>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</si>
  <si>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</si>
  <si>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</si>
  <si>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</si>
  <si>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</si>
  <si>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</si>
  <si>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</si>
  <si>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</si>
  <si>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</si>
  <si>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</si>
  <si>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</si>
  <si>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</si>
  <si>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</si>
  <si>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</si>
  <si>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</si>
  <si>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</si>
  <si>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</si>
  <si>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</si>
  <si>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</si>
  <si>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</si>
  <si>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</si>
  <si>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</si>
  <si>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</si>
  <si>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</si>
  <si>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</si>
  <si>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</si>
  <si>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</si>
  <si>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</si>
  <si>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</si>
  <si>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</si>
  <si>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</si>
  <si>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</si>
  <si>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</si>
  <si>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</si>
  <si>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</si>
  <si>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</si>
  <si>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</si>
  <si>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</si>
  <si>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</si>
  <si>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</si>
  <si>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</si>
  <si>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</si>
  <si>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</si>
  <si>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</si>
  <si>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</si>
  <si>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</si>
  <si>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</si>
  <si>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</si>
  <si>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</si>
  <si>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</si>
  <si>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</si>
  <si>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</si>
  <si>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</si>
  <si>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</si>
  <si>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</si>
  <si>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</si>
  <si>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</si>
  <si>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</si>
  <si>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</si>
  <si>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</si>
  <si>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</si>
  <si>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</si>
  <si>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</si>
  <si>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</si>
  <si>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</si>
  <si>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</si>
  <si>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</si>
  <si>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</si>
  <si>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</si>
  <si>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</si>
  <si>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</si>
  <si>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</si>
  <si>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</si>
  <si>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</si>
  <si>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</si>
  <si>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</si>
  <si>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</si>
  <si>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</si>
  <si>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</si>
  <si>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</si>
  <si>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</si>
  <si>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</si>
  <si>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</si>
  <si>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</si>
  <si>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</si>
  <si>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</si>
  <si>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</si>
  <si>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</si>
  <si>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</si>
  <si>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</si>
  <si>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</si>
  <si>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</si>
  <si>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</si>
  <si>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</si>
  <si>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</si>
  <si>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</si>
  <si>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</si>
  <si>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</si>
  <si>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</si>
  <si>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</si>
  <si>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</si>
  <si>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</si>
  <si>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</si>
  <si>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</si>
  <si>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</si>
  <si>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</si>
  <si>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</si>
  <si>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</si>
  <si>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</si>
  <si>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</si>
  <si>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</si>
  <si>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</si>
  <si>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</si>
  <si>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</si>
  <si>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</si>
  <si>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</si>
  <si>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</si>
  <si>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</si>
  <si>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</si>
  <si>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</si>
  <si>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</si>
  <si>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</si>
  <si>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</si>
  <si>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</si>
  <si>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</si>
  <si>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</si>
  <si>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</si>
  <si>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</si>
  <si>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</si>
  <si>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</si>
  <si>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</si>
  <si>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</si>
  <si>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</si>
  <si>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 xml:space="preserve">in </t>
  </si>
  <si>
    <t>https://en.wikipedia.org/wiki/MAGURA_V6</t>
  </si>
  <si>
    <t>Cost of weapons used in Ukraine war</t>
  </si>
  <si>
    <t>Small anti-personel mine M14</t>
  </si>
  <si>
    <t>Small FPV drone RPG-7 round</t>
  </si>
  <si>
    <t>https://ruavia.su/fpv-drones-hortensia-with-increased-payload-are-preparing-to-be-sent-to-the-frontline/</t>
  </si>
  <si>
    <t>Medium FPV w. RPG-7 round</t>
  </si>
  <si>
    <t>Large FPV w. 5 RPG-7 rounds</t>
  </si>
  <si>
    <t>120mm Soltam K6 launcher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</si>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</sst>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13" xfId="0" applyNumberFormat="1" applyBorder="1"/>
    <xf numFmtId="49" fontId="0" fillId="0" borderId="14" xfId="0" applyNumberFormat="1" applyBorder="1" applyAlignment="1">
      <alignment horizontal="right"/>
    </xf>
    <xf numFmtId="49" fontId="0" fillId="0" borderId="13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2" fontId="0" fillId="4" borderId="14" xfId="0" applyNumberForma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0" fontId="1" fillId="0" borderId="0" xfId="0" applyFont="1" applyBorder="1"/>
    <xf numFmtId="3" fontId="0" fillId="0" borderId="0" xfId="0" applyNumberFormat="1" applyBorder="1"/>
    <xf numFmtId="3" fontId="1" fillId="0" borderId="0" xfId="0" applyNumberFormat="1" applyFont="1" applyBorder="1"/>
    <xf numFmtId="164" fontId="0" fillId="0" borderId="0" xfId="0" applyNumberForma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Harpoon_(missile)" TargetMode="External"/><Relationship Id="rId13" Type="http://schemas.openxmlformats.org/officeDocument/2006/relationships/hyperlink" Target="https://en.wikipedia.org/wiki/M15_mine" TargetMode="External"/><Relationship Id="rId18" Type="http://schemas.openxmlformats.org/officeDocument/2006/relationships/hyperlink" Target="https://en.wikipedia.org/wiki/M982_Excalibur" TargetMode="External"/><Relationship Id="rId3" Type="http://schemas.openxmlformats.org/officeDocument/2006/relationships/hyperlink" Target="https://en.wikipedia.org/wiki/Soltam_K6" TargetMode="External"/><Relationship Id="rId21" Type="http://schemas.openxmlformats.org/officeDocument/2006/relationships/hyperlink" Target="https://en.wikipedia.org/wiki/CAESAR_self-propelled_howitzer" TargetMode="External"/><Relationship Id="rId7" Type="http://schemas.openxmlformats.org/officeDocument/2006/relationships/hyperlink" Target="https://en.wikipedia.org/wiki/R-360_Neptune" TargetMode="External"/><Relationship Id="rId12" Type="http://schemas.openxmlformats.org/officeDocument/2006/relationships/hyperlink" Target="https://ruavia.su/fpv-drones-hortensia-with-increased-payload-are-preparing-to-be-sent-to-the-frontline/" TargetMode="External"/><Relationship Id="rId17" Type="http://schemas.openxmlformats.org/officeDocument/2006/relationships/hyperlink" Target="https://en.wikipedia.org/wiki/CAESAR_self-propelled_howitzer" TargetMode="External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www.pmulcahy.com/ammunition/mortar_rounds.html" TargetMode="External"/><Relationship Id="rId20" Type="http://schemas.openxmlformats.org/officeDocument/2006/relationships/hyperlink" Target="https://en.wikipedia.org/wiki/Archer_Artillery_System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MAGURA_V5" TargetMode="External"/><Relationship Id="rId11" Type="http://schemas.openxmlformats.org/officeDocument/2006/relationships/hyperlink" Target="https://en.defence-ua.com/analysis/how_much_155mm_ammunition_costs_now_an_example_of_the_rheinmetall_contract_for_10000_shells-5178.html" TargetMode="External"/><Relationship Id="rId5" Type="http://schemas.openxmlformats.org/officeDocument/2006/relationships/hyperlink" Target="https://www.newsweek.com/ukraine-fpv-drones-mykhailo-fedorov-russia-avdiivka-1853646" TargetMode="External"/><Relationship Id="rId15" Type="http://schemas.openxmlformats.org/officeDocument/2006/relationships/hyperlink" Target="https://en.wikipedia.org/wiki/Panzerhaubitze_2000" TargetMode="External"/><Relationship Id="rId10" Type="http://schemas.openxmlformats.org/officeDocument/2006/relationships/hyperlink" Target="https://en.wikipedia.org/wiki/Anti-personnel_mine" TargetMode="External"/><Relationship Id="rId19" Type="http://schemas.openxmlformats.org/officeDocument/2006/relationships/hyperlink" Target="https://en.wikipedia.org/wiki/M107_projectile" TargetMode="External"/><Relationship Id="rId4" Type="http://schemas.openxmlformats.org/officeDocument/2006/relationships/hyperlink" Target="https://www.nextbigfuture.com/2024/01/ukraines-one-million-fpv-drones-will-be-outnumbered-by-5-million-russian-drones.html" TargetMode="External"/><Relationship Id="rId9" Type="http://schemas.openxmlformats.org/officeDocument/2006/relationships/hyperlink" Target="https://en.wikipedia.org/wiki/M15_mine" TargetMode="External"/><Relationship Id="rId14" Type="http://schemas.openxmlformats.org/officeDocument/2006/relationships/hyperlink" Target="https://en.wikipedia.org/wiki/Archer_Artillery_System" TargetMode="External"/><Relationship Id="rId22" Type="http://schemas.openxmlformats.org/officeDocument/2006/relationships/hyperlink" Target="https://store.dji.com/product/dji-inspire-3?vid=136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>
      <selection activeCell="E13" sqref="E13"/>
    </sheetView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0</v>
      </c>
    </row>
    <row r="2" spans="1:13" x14ac:dyDescent="0.35">
      <c r="H2" t="s">
        <v>27</v>
      </c>
      <c r="J2" t="s">
        <v>28</v>
      </c>
      <c r="L2" t="s">
        <v>31</v>
      </c>
      <c r="M2" s="4" t="s">
        <v>32</v>
      </c>
    </row>
    <row r="3" spans="1:13" x14ac:dyDescent="0.35">
      <c r="H3">
        <f>(11+10)/12</f>
        <v>1.75</v>
      </c>
      <c r="J3" t="s">
        <v>29</v>
      </c>
      <c r="K3">
        <v>0.93</v>
      </c>
      <c r="L3" t="s">
        <v>30</v>
      </c>
      <c r="M3" t="s">
        <v>33</v>
      </c>
    </row>
    <row r="4" spans="1:13" ht="24" thickBot="1" x14ac:dyDescent="0.6">
      <c r="B4" s="2" t="s">
        <v>81</v>
      </c>
      <c r="C4" s="2"/>
      <c r="D4" s="2"/>
    </row>
    <row r="5" spans="1:13" ht="15" thickTop="1" x14ac:dyDescent="0.35">
      <c r="B5" s="5"/>
      <c r="C5" s="6" t="s">
        <v>23</v>
      </c>
      <c r="D5" s="6" t="s">
        <v>9</v>
      </c>
      <c r="E5" s="6" t="s">
        <v>70</v>
      </c>
      <c r="F5" s="6" t="s">
        <v>23</v>
      </c>
      <c r="G5" s="6" t="s">
        <v>72</v>
      </c>
      <c r="H5" s="6" t="s">
        <v>9</v>
      </c>
      <c r="I5" s="6" t="s">
        <v>9</v>
      </c>
      <c r="J5" s="15" t="s">
        <v>24</v>
      </c>
      <c r="K5" s="39" t="s">
        <v>75</v>
      </c>
    </row>
    <row r="6" spans="1:13" ht="15" thickBot="1" x14ac:dyDescent="0.4">
      <c r="B6" s="17"/>
      <c r="C6" s="18" t="s">
        <v>69</v>
      </c>
      <c r="D6" s="18" t="s">
        <v>80</v>
      </c>
      <c r="E6" s="18" t="s">
        <v>16</v>
      </c>
      <c r="F6" s="18" t="s">
        <v>71</v>
      </c>
      <c r="G6" s="18" t="s">
        <v>21</v>
      </c>
      <c r="H6" s="18" t="s">
        <v>73</v>
      </c>
      <c r="I6" s="18" t="s">
        <v>78</v>
      </c>
      <c r="J6" s="13" t="s">
        <v>61</v>
      </c>
      <c r="K6" s="40" t="s">
        <v>35</v>
      </c>
    </row>
    <row r="7" spans="1:13" ht="15" thickTop="1" x14ac:dyDescent="0.35">
      <c r="B7" s="65" t="s">
        <v>43</v>
      </c>
      <c r="C7" s="42" t="s">
        <v>36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62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77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83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79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2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84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5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12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13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4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20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6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7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14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85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17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18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19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82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48</v>
      </c>
      <c r="C27" s="57"/>
      <c r="D27" s="57"/>
      <c r="E27" s="47" t="s">
        <v>36</v>
      </c>
      <c r="F27" s="47" t="s">
        <v>36</v>
      </c>
      <c r="G27" s="47" t="s">
        <v>36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63</v>
      </c>
      <c r="C28" s="48" t="s">
        <v>36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64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65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86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22</v>
      </c>
      <c r="C34" s="3"/>
      <c r="D34" s="3"/>
    </row>
    <row r="35" spans="2:11" ht="15" thickTop="1" x14ac:dyDescent="0.35">
      <c r="B35" s="5"/>
      <c r="C35" s="6" t="s">
        <v>23</v>
      </c>
      <c r="D35" s="6"/>
      <c r="E35" s="6" t="s">
        <v>58</v>
      </c>
      <c r="F35" s="6" t="s">
        <v>23</v>
      </c>
      <c r="G35" s="6" t="s">
        <v>60</v>
      </c>
      <c r="H35" s="6" t="s">
        <v>9</v>
      </c>
      <c r="I35" s="6" t="s">
        <v>9</v>
      </c>
      <c r="J35" s="15" t="s">
        <v>24</v>
      </c>
      <c r="K35" s="39" t="s">
        <v>34</v>
      </c>
    </row>
    <row r="36" spans="2:11" ht="15" thickBot="1" x14ac:dyDescent="0.4">
      <c r="B36" s="17"/>
      <c r="C36" s="18" t="s">
        <v>57</v>
      </c>
      <c r="D36" s="18"/>
      <c r="E36" s="18" t="s">
        <v>16</v>
      </c>
      <c r="F36" s="18" t="s">
        <v>59</v>
      </c>
      <c r="G36" s="18" t="s">
        <v>21</v>
      </c>
      <c r="H36" s="18" t="s">
        <v>73</v>
      </c>
      <c r="I36" s="18" t="s">
        <v>78</v>
      </c>
      <c r="J36" s="13" t="s">
        <v>61</v>
      </c>
      <c r="K36" s="40" t="s">
        <v>35</v>
      </c>
    </row>
    <row r="37" spans="2:11" ht="15" thickTop="1" x14ac:dyDescent="0.35">
      <c r="B37" s="72" t="s">
        <v>1</v>
      </c>
      <c r="C37" s="6"/>
      <c r="D37" s="6"/>
      <c r="E37" s="23" t="s">
        <v>26</v>
      </c>
      <c r="F37" s="23" t="s">
        <v>26</v>
      </c>
      <c r="G37" s="69" t="s">
        <v>25</v>
      </c>
      <c r="H37" s="69" t="s">
        <v>25</v>
      </c>
      <c r="I37" s="69" t="s">
        <v>25</v>
      </c>
      <c r="J37" s="29" t="s">
        <v>76</v>
      </c>
      <c r="K37" s="24" t="s">
        <v>37</v>
      </c>
    </row>
    <row r="38" spans="2:11" x14ac:dyDescent="0.35">
      <c r="B38" s="7" t="s">
        <v>10</v>
      </c>
      <c r="C38" s="70" t="s">
        <v>25</v>
      </c>
      <c r="D38" s="70"/>
      <c r="E38" s="70" t="s">
        <v>25</v>
      </c>
      <c r="F38" s="70" t="s">
        <v>25</v>
      </c>
      <c r="G38" s="70" t="s">
        <v>25</v>
      </c>
      <c r="H38" s="70" t="s">
        <v>25</v>
      </c>
      <c r="I38" s="70" t="s">
        <v>25</v>
      </c>
      <c r="J38" s="30" t="s">
        <v>37</v>
      </c>
      <c r="K38" s="25" t="s">
        <v>37</v>
      </c>
    </row>
    <row r="39" spans="2:11" x14ac:dyDescent="0.35">
      <c r="B39" s="10" t="s">
        <v>11</v>
      </c>
      <c r="C39" s="71" t="s">
        <v>25</v>
      </c>
      <c r="D39" s="71"/>
      <c r="E39" s="71" t="s">
        <v>25</v>
      </c>
      <c r="F39" s="71" t="s">
        <v>25</v>
      </c>
      <c r="G39" s="71" t="s">
        <v>25</v>
      </c>
      <c r="H39" s="71" t="s">
        <v>25</v>
      </c>
      <c r="I39" s="71" t="s">
        <v>25</v>
      </c>
      <c r="J39" s="35" t="s">
        <v>37</v>
      </c>
      <c r="K39" s="36" t="s">
        <v>37</v>
      </c>
    </row>
    <row r="40" spans="2:11" x14ac:dyDescent="0.35">
      <c r="B40" s="10" t="s">
        <v>8</v>
      </c>
      <c r="C40" s="34" t="s">
        <v>26</v>
      </c>
      <c r="D40" s="34"/>
      <c r="E40" s="37" t="s">
        <v>26</v>
      </c>
      <c r="F40" s="37" t="s">
        <v>26</v>
      </c>
      <c r="G40" s="71" t="s">
        <v>25</v>
      </c>
      <c r="H40" s="71" t="s">
        <v>25</v>
      </c>
      <c r="I40" s="71" t="s">
        <v>25</v>
      </c>
      <c r="J40" s="38" t="s">
        <v>38</v>
      </c>
      <c r="K40" s="36" t="s">
        <v>37</v>
      </c>
    </row>
    <row r="41" spans="2:11" x14ac:dyDescent="0.35">
      <c r="B41" s="65" t="s">
        <v>2</v>
      </c>
      <c r="C41" s="20" t="s">
        <v>26</v>
      </c>
      <c r="D41" s="20"/>
      <c r="E41" s="26" t="s">
        <v>26</v>
      </c>
      <c r="F41" s="26" t="s">
        <v>26</v>
      </c>
      <c r="G41" s="70" t="s">
        <v>25</v>
      </c>
      <c r="H41" s="70" t="s">
        <v>25</v>
      </c>
      <c r="I41" s="70" t="s">
        <v>25</v>
      </c>
      <c r="J41" s="31" t="s">
        <v>39</v>
      </c>
      <c r="K41" s="25" t="s">
        <v>37</v>
      </c>
    </row>
    <row r="42" spans="2:11" x14ac:dyDescent="0.35">
      <c r="B42" s="65" t="s">
        <v>3</v>
      </c>
      <c r="C42" s="20" t="s">
        <v>26</v>
      </c>
      <c r="D42" s="20"/>
      <c r="E42" s="26" t="s">
        <v>26</v>
      </c>
      <c r="F42" s="26" t="s">
        <v>26</v>
      </c>
      <c r="G42" s="70" t="s">
        <v>25</v>
      </c>
      <c r="H42" s="70" t="s">
        <v>25</v>
      </c>
      <c r="I42" s="70" t="s">
        <v>25</v>
      </c>
      <c r="J42" s="31" t="s">
        <v>40</v>
      </c>
      <c r="K42" s="25" t="s">
        <v>37</v>
      </c>
    </row>
    <row r="43" spans="2:11" x14ac:dyDescent="0.35">
      <c r="B43" s="65" t="s">
        <v>5</v>
      </c>
      <c r="C43" s="20" t="s">
        <v>26</v>
      </c>
      <c r="D43" s="20"/>
      <c r="E43" s="26" t="s">
        <v>26</v>
      </c>
      <c r="F43" s="26" t="s">
        <v>26</v>
      </c>
      <c r="G43" s="70" t="s">
        <v>25</v>
      </c>
      <c r="H43" s="70" t="s">
        <v>25</v>
      </c>
      <c r="I43" s="70" t="s">
        <v>25</v>
      </c>
      <c r="J43" s="31" t="s">
        <v>41</v>
      </c>
      <c r="K43" s="25" t="s">
        <v>37</v>
      </c>
    </row>
    <row r="44" spans="2:11" x14ac:dyDescent="0.35">
      <c r="B44" s="7" t="s">
        <v>12</v>
      </c>
      <c r="C44" s="20" t="s">
        <v>26</v>
      </c>
      <c r="D44" s="20"/>
      <c r="E44" s="26" t="s">
        <v>26</v>
      </c>
      <c r="F44" s="26" t="s">
        <v>26</v>
      </c>
      <c r="G44" s="70" t="s">
        <v>25</v>
      </c>
      <c r="H44" s="70" t="s">
        <v>25</v>
      </c>
      <c r="I44" s="70" t="s">
        <v>25</v>
      </c>
      <c r="J44" s="31" t="s">
        <v>42</v>
      </c>
      <c r="K44" s="25" t="s">
        <v>37</v>
      </c>
    </row>
    <row r="45" spans="2:11" x14ac:dyDescent="0.35">
      <c r="B45" s="7" t="s">
        <v>13</v>
      </c>
      <c r="C45" s="20" t="s">
        <v>26</v>
      </c>
      <c r="D45" s="20"/>
      <c r="E45" s="26" t="s">
        <v>26</v>
      </c>
      <c r="F45" s="26" t="s">
        <v>26</v>
      </c>
      <c r="G45" s="70" t="s">
        <v>25</v>
      </c>
      <c r="H45" s="70" t="s">
        <v>25</v>
      </c>
      <c r="I45" s="70" t="s">
        <v>25</v>
      </c>
      <c r="J45" s="31" t="s">
        <v>44</v>
      </c>
      <c r="K45" s="25" t="s">
        <v>37</v>
      </c>
    </row>
    <row r="46" spans="2:11" x14ac:dyDescent="0.35">
      <c r="B46" s="65" t="s">
        <v>4</v>
      </c>
      <c r="C46" s="20" t="s">
        <v>26</v>
      </c>
      <c r="D46" s="20"/>
      <c r="E46" s="26" t="s">
        <v>26</v>
      </c>
      <c r="F46" s="26" t="s">
        <v>26</v>
      </c>
      <c r="G46" s="70" t="s">
        <v>25</v>
      </c>
      <c r="H46" s="70" t="s">
        <v>25</v>
      </c>
      <c r="I46" s="70" t="s">
        <v>25</v>
      </c>
      <c r="J46" s="31" t="s">
        <v>45</v>
      </c>
      <c r="K46" s="25" t="s">
        <v>37</v>
      </c>
    </row>
    <row r="47" spans="2:11" x14ac:dyDescent="0.35">
      <c r="B47" s="65" t="s">
        <v>20</v>
      </c>
      <c r="C47" s="20" t="s">
        <v>26</v>
      </c>
      <c r="D47" s="20"/>
      <c r="E47" s="26" t="s">
        <v>26</v>
      </c>
      <c r="F47" s="26" t="s">
        <v>26</v>
      </c>
      <c r="G47" s="70" t="s">
        <v>25</v>
      </c>
      <c r="H47" s="70" t="s">
        <v>25</v>
      </c>
      <c r="I47" s="70" t="s">
        <v>25</v>
      </c>
      <c r="J47" s="31" t="s">
        <v>46</v>
      </c>
      <c r="K47" s="25" t="s">
        <v>37</v>
      </c>
    </row>
    <row r="48" spans="2:11" x14ac:dyDescent="0.35">
      <c r="B48" s="65" t="s">
        <v>6</v>
      </c>
      <c r="C48" s="20" t="s">
        <v>26</v>
      </c>
      <c r="D48" s="20"/>
      <c r="E48" s="26" t="s">
        <v>26</v>
      </c>
      <c r="F48" s="26" t="s">
        <v>26</v>
      </c>
      <c r="G48" s="70" t="s">
        <v>25</v>
      </c>
      <c r="H48" s="70" t="s">
        <v>25</v>
      </c>
      <c r="I48" s="70" t="s">
        <v>25</v>
      </c>
      <c r="J48" s="31" t="s">
        <v>47</v>
      </c>
      <c r="K48" s="25" t="s">
        <v>37</v>
      </c>
    </row>
    <row r="49" spans="2:11" x14ac:dyDescent="0.35">
      <c r="B49" s="7" t="s">
        <v>7</v>
      </c>
      <c r="C49" s="20" t="s">
        <v>26</v>
      </c>
      <c r="D49" s="20"/>
      <c r="E49" s="26" t="s">
        <v>26</v>
      </c>
      <c r="F49" s="26" t="s">
        <v>26</v>
      </c>
      <c r="G49" s="70" t="s">
        <v>25</v>
      </c>
      <c r="H49" s="70" t="s">
        <v>25</v>
      </c>
      <c r="I49" s="70" t="s">
        <v>25</v>
      </c>
      <c r="J49" s="31" t="s">
        <v>49</v>
      </c>
      <c r="K49" s="25" t="s">
        <v>37</v>
      </c>
    </row>
    <row r="50" spans="2:11" x14ac:dyDescent="0.35">
      <c r="B50" s="7" t="s">
        <v>14</v>
      </c>
      <c r="C50" s="20" t="s">
        <v>26</v>
      </c>
      <c r="D50" s="20"/>
      <c r="E50" s="26" t="s">
        <v>26</v>
      </c>
      <c r="F50" s="26" t="s">
        <v>26</v>
      </c>
      <c r="G50" s="70" t="s">
        <v>25</v>
      </c>
      <c r="H50" s="70" t="s">
        <v>25</v>
      </c>
      <c r="I50" s="70" t="s">
        <v>25</v>
      </c>
      <c r="J50" s="31" t="s">
        <v>50</v>
      </c>
      <c r="K50" s="25" t="s">
        <v>37</v>
      </c>
    </row>
    <row r="51" spans="2:11" x14ac:dyDescent="0.35">
      <c r="B51" s="7" t="s">
        <v>15</v>
      </c>
      <c r="C51" s="20" t="s">
        <v>26</v>
      </c>
      <c r="D51" s="20"/>
      <c r="E51" s="26" t="s">
        <v>26</v>
      </c>
      <c r="F51" s="26" t="s">
        <v>26</v>
      </c>
      <c r="G51" s="70" t="s">
        <v>25</v>
      </c>
      <c r="H51" s="70" t="s">
        <v>25</v>
      </c>
      <c r="I51" s="70" t="s">
        <v>25</v>
      </c>
      <c r="J51" s="31" t="s">
        <v>51</v>
      </c>
      <c r="K51" s="25" t="s">
        <v>37</v>
      </c>
    </row>
    <row r="52" spans="2:11" x14ac:dyDescent="0.35">
      <c r="B52" s="7" t="s">
        <v>17</v>
      </c>
      <c r="C52" s="20" t="s">
        <v>26</v>
      </c>
      <c r="D52" s="20"/>
      <c r="E52" s="26" t="s">
        <v>26</v>
      </c>
      <c r="F52" s="26" t="s">
        <v>26</v>
      </c>
      <c r="G52" s="70" t="s">
        <v>25</v>
      </c>
      <c r="H52" s="70" t="s">
        <v>25</v>
      </c>
      <c r="I52" s="70" t="s">
        <v>25</v>
      </c>
      <c r="J52" s="31" t="s">
        <v>52</v>
      </c>
      <c r="K52" s="25" t="s">
        <v>37</v>
      </c>
    </row>
    <row r="53" spans="2:11" x14ac:dyDescent="0.35">
      <c r="B53" s="7" t="s">
        <v>18</v>
      </c>
      <c r="C53" s="20" t="s">
        <v>26</v>
      </c>
      <c r="D53" s="20"/>
      <c r="E53" s="26" t="s">
        <v>26</v>
      </c>
      <c r="F53" s="26" t="s">
        <v>26</v>
      </c>
      <c r="G53" s="70" t="s">
        <v>25</v>
      </c>
      <c r="H53" s="70" t="s">
        <v>25</v>
      </c>
      <c r="I53" s="70" t="s">
        <v>25</v>
      </c>
      <c r="J53" s="31" t="s">
        <v>53</v>
      </c>
      <c r="K53" s="25" t="s">
        <v>37</v>
      </c>
    </row>
    <row r="54" spans="2:11" ht="15" thickBot="1" x14ac:dyDescent="0.4">
      <c r="B54" s="13" t="s">
        <v>19</v>
      </c>
      <c r="C54" s="20" t="s">
        <v>26</v>
      </c>
      <c r="D54" s="20"/>
      <c r="E54" s="27" t="s">
        <v>26</v>
      </c>
      <c r="F54" s="27" t="s">
        <v>26</v>
      </c>
      <c r="G54" s="68" t="s">
        <v>25</v>
      </c>
      <c r="H54" s="68" t="s">
        <v>25</v>
      </c>
      <c r="I54" s="68" t="s">
        <v>25</v>
      </c>
      <c r="J54" s="32" t="s">
        <v>54</v>
      </c>
      <c r="K54" s="28" t="s">
        <v>37</v>
      </c>
    </row>
    <row r="55" spans="2:11" ht="15.5" thickTop="1" thickBot="1" x14ac:dyDescent="0.4">
      <c r="B55" s="65" t="s">
        <v>82</v>
      </c>
      <c r="C55" s="68" t="s">
        <v>25</v>
      </c>
      <c r="D55" s="68" t="s">
        <v>25</v>
      </c>
      <c r="E55" s="68" t="s">
        <v>25</v>
      </c>
      <c r="F55" s="68" t="s">
        <v>25</v>
      </c>
      <c r="G55" s="68" t="s">
        <v>25</v>
      </c>
      <c r="H55" s="68" t="s">
        <v>25</v>
      </c>
      <c r="I55" s="68" t="s">
        <v>25</v>
      </c>
      <c r="J55" s="67" t="s">
        <v>37</v>
      </c>
      <c r="K55" s="28" t="s">
        <v>37</v>
      </c>
    </row>
    <row r="56" spans="2:11" ht="15.5" thickTop="1" thickBot="1" x14ac:dyDescent="0.4">
      <c r="B56" s="21" t="s">
        <v>48</v>
      </c>
      <c r="C56" s="33" t="s">
        <v>55</v>
      </c>
      <c r="D56" s="33"/>
      <c r="E56" s="22" t="s">
        <v>36</v>
      </c>
      <c r="F56" s="22"/>
      <c r="G56" s="22"/>
      <c r="H56" s="54" t="s">
        <v>68</v>
      </c>
      <c r="I56" s="54"/>
      <c r="J56" s="60" t="s">
        <v>56</v>
      </c>
      <c r="K56" s="28" t="s">
        <v>37</v>
      </c>
    </row>
    <row r="57" spans="2:11" ht="15" thickTop="1" x14ac:dyDescent="0.35">
      <c r="B57" s="15" t="s">
        <v>63</v>
      </c>
      <c r="C57" s="48"/>
      <c r="D57" s="48"/>
      <c r="E57" s="19"/>
      <c r="F57" s="19"/>
      <c r="G57" s="19"/>
      <c r="H57" s="52" t="s">
        <v>66</v>
      </c>
      <c r="I57" s="52"/>
      <c r="J57" s="29" t="s">
        <v>74</v>
      </c>
      <c r="K57" s="24" t="s">
        <v>37</v>
      </c>
    </row>
    <row r="58" spans="2:11" x14ac:dyDescent="0.35">
      <c r="B58" s="7" t="s">
        <v>64</v>
      </c>
      <c r="C58" s="58" t="s">
        <v>67</v>
      </c>
      <c r="D58" s="58" t="s">
        <v>37</v>
      </c>
      <c r="H58" s="53" t="s">
        <v>37</v>
      </c>
      <c r="I58" s="53"/>
      <c r="J58" s="51" t="s">
        <v>36</v>
      </c>
      <c r="K58" s="25"/>
    </row>
    <row r="59" spans="2:11" ht="15" thickBot="1" x14ac:dyDescent="0.4">
      <c r="B59" s="13" t="s">
        <v>65</v>
      </c>
      <c r="C59" s="14"/>
      <c r="D59" s="14"/>
      <c r="E59" s="14"/>
      <c r="F59" s="14"/>
      <c r="G59" s="14"/>
      <c r="H59" s="50" t="s">
        <v>37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tabSelected="1" topLeftCell="A4" zoomScale="154" zoomScaleNormal="154" workbookViewId="0">
      <selection activeCell="Q30" sqref="Q30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174</v>
      </c>
    </row>
    <row r="2" spans="1:21" x14ac:dyDescent="0.35">
      <c r="F2" t="s">
        <v>27</v>
      </c>
      <c r="G2" t="s">
        <v>28</v>
      </c>
      <c r="M2" t="s">
        <v>31</v>
      </c>
      <c r="O2" s="4" t="s">
        <v>32</v>
      </c>
      <c r="P2" s="4"/>
      <c r="Q2" s="4"/>
    </row>
    <row r="3" spans="1:21" x14ac:dyDescent="0.35">
      <c r="F3">
        <f>(11+12+0.5)/12</f>
        <v>1.9583333333333333</v>
      </c>
      <c r="G3" t="s">
        <v>29</v>
      </c>
      <c r="J3">
        <v>0.93</v>
      </c>
      <c r="M3" t="s">
        <v>30</v>
      </c>
      <c r="O3" t="s">
        <v>33</v>
      </c>
    </row>
    <row r="4" spans="1:21" ht="24" thickBot="1" x14ac:dyDescent="0.6">
      <c r="B4" s="2" t="s">
        <v>176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45" t="s">
        <v>170</v>
      </c>
      <c r="D5" s="246"/>
      <c r="E5" s="15" t="s">
        <v>9</v>
      </c>
      <c r="F5" s="6" t="s">
        <v>9</v>
      </c>
      <c r="G5" s="15" t="s">
        <v>24</v>
      </c>
      <c r="H5" s="6" t="s">
        <v>259</v>
      </c>
      <c r="I5" s="15" t="s">
        <v>167</v>
      </c>
      <c r="J5" s="39" t="s">
        <v>167</v>
      </c>
      <c r="K5" s="247" t="s">
        <v>97</v>
      </c>
      <c r="L5" s="247"/>
      <c r="M5" s="245"/>
      <c r="N5" s="248"/>
      <c r="O5" s="163" t="s">
        <v>251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162</v>
      </c>
      <c r="D6" s="3" t="s">
        <v>168</v>
      </c>
      <c r="E6" s="7" t="s">
        <v>162</v>
      </c>
      <c r="F6" s="3" t="s">
        <v>165</v>
      </c>
      <c r="G6" s="7" t="s">
        <v>166</v>
      </c>
      <c r="H6" s="235" t="s">
        <v>266</v>
      </c>
      <c r="I6" s="7" t="s">
        <v>172</v>
      </c>
      <c r="J6" s="140" t="s">
        <v>171</v>
      </c>
      <c r="K6" s="7"/>
      <c r="L6" s="3"/>
      <c r="M6" s="3"/>
      <c r="N6" s="140" t="s">
        <v>173</v>
      </c>
      <c r="O6" s="165" t="s">
        <v>175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169</v>
      </c>
      <c r="E7" s="13" t="s">
        <v>163</v>
      </c>
      <c r="F7" s="18" t="s">
        <v>163</v>
      </c>
      <c r="G7" s="13" t="s">
        <v>163</v>
      </c>
      <c r="H7" s="18" t="s">
        <v>260</v>
      </c>
      <c r="I7" s="13" t="s">
        <v>35</v>
      </c>
      <c r="J7" s="40" t="s">
        <v>35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88</v>
      </c>
      <c r="T7" s="18" t="s">
        <v>89</v>
      </c>
      <c r="U7" s="40" t="s">
        <v>164</v>
      </c>
    </row>
    <row r="8" spans="1:21" ht="15" thickTop="1" x14ac:dyDescent="0.35">
      <c r="B8" s="7" t="s">
        <v>43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238">
        <v>448.4</v>
      </c>
      <c r="I8" s="94">
        <f>E8/G8</f>
        <v>1.5890497447056798E-4</v>
      </c>
      <c r="J8" s="41">
        <f>F8/G8</f>
        <v>2.412234264239818E-3</v>
      </c>
      <c r="K8" s="124" t="s">
        <v>36</v>
      </c>
      <c r="L8" s="125" t="s">
        <v>36</v>
      </c>
      <c r="M8" s="126" t="s">
        <v>36</v>
      </c>
      <c r="N8" s="164" t="s">
        <v>36</v>
      </c>
      <c r="O8" s="170">
        <f>E8</f>
        <v>3.0748112560054905</v>
      </c>
      <c r="P8" s="166">
        <f>E8</f>
        <v>3.0748112560054905</v>
      </c>
      <c r="Q8" s="166"/>
      <c r="R8" s="138" t="s">
        <v>43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131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238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131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140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238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140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112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238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112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136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238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136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138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238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138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12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238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36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12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139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238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139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141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238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141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137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238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137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135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238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36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135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14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238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36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14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119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238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119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134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238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134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132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238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132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133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238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133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7" t="s">
        <v>252</v>
      </c>
      <c r="C24" s="208">
        <f>SUM(C10:C13,C16:C18,C21:C22)</f>
        <v>51.29999999999999</v>
      </c>
      <c r="D24" s="209">
        <f>SUM(D10:D13,D16:D18,D21:D22)</f>
        <v>70.61999999999999</v>
      </c>
      <c r="E24" s="210">
        <f>SUM(E10:E13,E16:E18,E21:E22)</f>
        <v>28.167467398764582</v>
      </c>
      <c r="F24" s="211">
        <f>SUM(F10:F13,F16:F18,F21:F22)</f>
        <v>38.775566231983525</v>
      </c>
      <c r="G24" s="212">
        <f>G11+G13+G10+G16+G17+G12+G18+G21+G22</f>
        <v>11012</v>
      </c>
      <c r="H24" s="212">
        <f>H11+H13+H10+H16+H17+H12+H18+H21+H22</f>
        <v>245.41</v>
      </c>
      <c r="I24" s="244">
        <f>E24/G24</f>
        <v>2.5578884306905725E-3</v>
      </c>
      <c r="J24" s="213">
        <f>F24/G24</f>
        <v>3.5212101554652673E-3</v>
      </c>
      <c r="K24" s="214" t="s">
        <v>36</v>
      </c>
      <c r="L24" s="215" t="s">
        <v>36</v>
      </c>
      <c r="M24" s="215">
        <f>O24/G24</f>
        <v>1.8821785325099889E-2</v>
      </c>
      <c r="N24" s="216">
        <f>P24/G24</f>
        <v>2.1161768979295319E-2</v>
      </c>
      <c r="O24" s="217">
        <f>SUM(,O10:O13,O16:O18,O21:O22)</f>
        <v>207.26549999999997</v>
      </c>
      <c r="P24" s="218">
        <f>SUM(P10:P13,P16:P18,P21:P22)</f>
        <v>233.03340000000006</v>
      </c>
      <c r="Q24" s="168"/>
      <c r="R24" s="139" t="s">
        <v>91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92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237">
        <f>H8+H11+H13+H14+H15+H19</f>
        <v>694.6099999999999</v>
      </c>
      <c r="I25" s="206">
        <f t="shared" si="3"/>
        <v>1.0962927590644897E-3</v>
      </c>
      <c r="J25" s="45">
        <f>F25/G25</f>
        <v>3.1678152731249992E-3</v>
      </c>
      <c r="K25" s="127" t="s">
        <v>36</v>
      </c>
      <c r="L25" s="128" t="s">
        <v>36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92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93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4" t="s">
        <v>36</v>
      </c>
      <c r="L26" s="126" t="s">
        <v>36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93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123</v>
      </c>
      <c r="C27" s="151" t="s">
        <v>36</v>
      </c>
      <c r="D27" s="79" t="s">
        <v>36</v>
      </c>
      <c r="E27" s="151" t="s">
        <v>36</v>
      </c>
      <c r="F27" s="113" t="s">
        <v>36</v>
      </c>
      <c r="G27" s="101">
        <v>2240</v>
      </c>
      <c r="H27" s="240">
        <v>144.6</v>
      </c>
      <c r="I27" s="151" t="s">
        <v>36</v>
      </c>
      <c r="J27" s="114" t="s">
        <v>36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123</v>
      </c>
      <c r="S27" s="91" t="s">
        <v>36</v>
      </c>
      <c r="T27" s="91" t="s">
        <v>36</v>
      </c>
      <c r="U27" s="145" t="s">
        <v>36</v>
      </c>
    </row>
    <row r="28" spans="2:21" x14ac:dyDescent="0.35">
      <c r="B28" s="7" t="s">
        <v>124</v>
      </c>
      <c r="C28" s="152" t="s">
        <v>36</v>
      </c>
      <c r="D28" s="119" t="s">
        <v>36</v>
      </c>
      <c r="E28" s="205" t="s">
        <v>36</v>
      </c>
      <c r="F28" s="118" t="s">
        <v>36</v>
      </c>
      <c r="G28" s="100">
        <v>161</v>
      </c>
      <c r="H28" s="239">
        <v>41</v>
      </c>
      <c r="I28" s="205" t="s">
        <v>36</v>
      </c>
      <c r="J28" s="98" t="s">
        <v>36</v>
      </c>
      <c r="K28" s="206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124</v>
      </c>
      <c r="S28" s="119" t="s">
        <v>36</v>
      </c>
      <c r="T28" s="119" t="s">
        <v>36</v>
      </c>
      <c r="U28" s="146" t="s">
        <v>36</v>
      </c>
    </row>
    <row r="29" spans="2:21" x14ac:dyDescent="0.35">
      <c r="B29" s="7" t="s">
        <v>254</v>
      </c>
      <c r="C29" s="152" t="s">
        <v>36</v>
      </c>
      <c r="D29" s="119" t="s">
        <v>36</v>
      </c>
      <c r="E29" s="205" t="s">
        <v>36</v>
      </c>
      <c r="F29" s="118" t="s">
        <v>36</v>
      </c>
      <c r="G29" s="227" t="s">
        <v>36</v>
      </c>
      <c r="H29" s="241" t="s">
        <v>36</v>
      </c>
      <c r="I29" s="205" t="s">
        <v>36</v>
      </c>
      <c r="J29" s="229" t="s">
        <v>36</v>
      </c>
      <c r="K29" s="227" t="s">
        <v>36</v>
      </c>
      <c r="L29" s="228" t="s">
        <v>36</v>
      </c>
      <c r="M29" s="228" t="s">
        <v>36</v>
      </c>
      <c r="N29" s="229" t="s">
        <v>36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253</v>
      </c>
      <c r="C30" s="157" t="s">
        <v>36</v>
      </c>
      <c r="D30" s="109" t="s">
        <v>36</v>
      </c>
      <c r="E30" s="158" t="s">
        <v>36</v>
      </c>
      <c r="F30" s="107" t="s">
        <v>36</v>
      </c>
      <c r="G30" s="230" t="s">
        <v>36</v>
      </c>
      <c r="H30" s="242" t="s">
        <v>36</v>
      </c>
      <c r="I30" s="158" t="s">
        <v>36</v>
      </c>
      <c r="J30" s="232" t="s">
        <v>36</v>
      </c>
      <c r="K30" s="230" t="s">
        <v>36</v>
      </c>
      <c r="L30" s="231" t="s">
        <v>36</v>
      </c>
      <c r="M30" s="231" t="s">
        <v>36</v>
      </c>
      <c r="N30" s="232" t="s">
        <v>36</v>
      </c>
      <c r="O30" s="233">
        <f>O29/O27</f>
        <v>0.6194469886753603</v>
      </c>
      <c r="P30" s="234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125</v>
      </c>
      <c r="C31" s="150" t="s">
        <v>36</v>
      </c>
      <c r="D31" s="42" t="s">
        <v>36</v>
      </c>
      <c r="E31" s="155" t="s">
        <v>36</v>
      </c>
      <c r="F31" s="70" t="s">
        <v>36</v>
      </c>
      <c r="G31" s="99">
        <v>525</v>
      </c>
      <c r="H31" s="238"/>
      <c r="I31" s="155" t="s">
        <v>36</v>
      </c>
      <c r="J31" s="92" t="s">
        <v>36</v>
      </c>
      <c r="K31" s="94">
        <v>4.9799999999999997E-2</v>
      </c>
      <c r="L31" s="96">
        <v>4.5100000000000001E-2</v>
      </c>
      <c r="M31" s="96" t="s">
        <v>36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125</v>
      </c>
      <c r="S31" s="42" t="s">
        <v>36</v>
      </c>
      <c r="T31" s="42" t="s">
        <v>36</v>
      </c>
      <c r="U31" s="147" t="s">
        <v>36</v>
      </c>
    </row>
    <row r="32" spans="2:21" x14ac:dyDescent="0.35">
      <c r="B32" s="7" t="s">
        <v>261</v>
      </c>
      <c r="C32" s="150" t="s">
        <v>36</v>
      </c>
      <c r="D32" s="42" t="s">
        <v>36</v>
      </c>
      <c r="E32" s="155" t="s">
        <v>36</v>
      </c>
      <c r="F32" s="70" t="s">
        <v>36</v>
      </c>
      <c r="G32" s="99">
        <v>413</v>
      </c>
      <c r="H32" s="238"/>
      <c r="I32" s="155" t="s">
        <v>36</v>
      </c>
      <c r="J32" s="92" t="s">
        <v>36</v>
      </c>
      <c r="K32" s="94">
        <v>2.1899999999999999E-2</v>
      </c>
      <c r="L32" s="96">
        <v>2.5899999999999999E-2</v>
      </c>
      <c r="M32" s="96" t="s">
        <v>36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130</v>
      </c>
      <c r="S32" s="42" t="s">
        <v>36</v>
      </c>
      <c r="T32" s="42" t="s">
        <v>36</v>
      </c>
      <c r="U32" s="147" t="s">
        <v>36</v>
      </c>
    </row>
    <row r="33" spans="2:22" x14ac:dyDescent="0.35">
      <c r="B33" s="7" t="s">
        <v>126</v>
      </c>
      <c r="C33" s="150" t="s">
        <v>36</v>
      </c>
      <c r="D33" s="42" t="s">
        <v>36</v>
      </c>
      <c r="E33" s="155" t="s">
        <v>36</v>
      </c>
      <c r="F33" s="70" t="s">
        <v>36</v>
      </c>
      <c r="G33" s="99">
        <v>20</v>
      </c>
      <c r="H33" s="238"/>
      <c r="I33" s="155" t="s">
        <v>36</v>
      </c>
      <c r="J33" s="92" t="s">
        <v>36</v>
      </c>
      <c r="K33" s="94">
        <v>0.24</v>
      </c>
      <c r="L33" s="96">
        <v>0.33400000000000002</v>
      </c>
      <c r="M33" s="96" t="s">
        <v>36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126</v>
      </c>
      <c r="S33" s="42" t="s">
        <v>36</v>
      </c>
      <c r="T33" s="42" t="s">
        <v>36</v>
      </c>
      <c r="U33" s="147" t="s">
        <v>36</v>
      </c>
    </row>
    <row r="34" spans="2:22" x14ac:dyDescent="0.35">
      <c r="B34" s="7" t="s">
        <v>129</v>
      </c>
      <c r="C34" s="150" t="s">
        <v>36</v>
      </c>
      <c r="D34" s="42" t="s">
        <v>36</v>
      </c>
      <c r="E34" s="155" t="s">
        <v>36</v>
      </c>
      <c r="F34" s="70" t="s">
        <v>36</v>
      </c>
      <c r="G34" s="99">
        <v>375</v>
      </c>
      <c r="H34" s="238"/>
      <c r="I34" s="155" t="s">
        <v>36</v>
      </c>
      <c r="J34" s="92" t="s">
        <v>36</v>
      </c>
      <c r="K34" s="94">
        <v>2.87E-2</v>
      </c>
      <c r="L34" s="96">
        <v>2.63E-2</v>
      </c>
      <c r="M34" s="96" t="s">
        <v>36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129</v>
      </c>
      <c r="S34" s="42" t="s">
        <v>36</v>
      </c>
      <c r="T34" s="42" t="s">
        <v>36</v>
      </c>
      <c r="U34" s="147" t="s">
        <v>36</v>
      </c>
    </row>
    <row r="35" spans="2:22" x14ac:dyDescent="0.35">
      <c r="B35" s="7" t="s">
        <v>127</v>
      </c>
      <c r="C35" s="150" t="s">
        <v>36</v>
      </c>
      <c r="D35" s="42" t="s">
        <v>36</v>
      </c>
      <c r="E35" s="155" t="s">
        <v>36</v>
      </c>
      <c r="F35" s="70" t="s">
        <v>36</v>
      </c>
      <c r="G35" s="99">
        <v>3417</v>
      </c>
      <c r="H35" s="238"/>
      <c r="I35" s="155" t="s">
        <v>36</v>
      </c>
      <c r="J35" s="92" t="s">
        <v>36</v>
      </c>
      <c r="K35" s="94">
        <v>2.47E-2</v>
      </c>
      <c r="L35" s="96">
        <v>2.4299999999999999E-2</v>
      </c>
      <c r="M35" s="96" t="s">
        <v>36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127</v>
      </c>
      <c r="S35" s="42" t="s">
        <v>36</v>
      </c>
      <c r="T35" s="42" t="s">
        <v>36</v>
      </c>
      <c r="U35" s="147" t="s">
        <v>36</v>
      </c>
    </row>
    <row r="36" spans="2:22" x14ac:dyDescent="0.35">
      <c r="B36" s="7" t="s">
        <v>258</v>
      </c>
      <c r="C36" s="150" t="s">
        <v>36</v>
      </c>
      <c r="D36" s="42" t="s">
        <v>36</v>
      </c>
      <c r="E36" s="155" t="s">
        <v>36</v>
      </c>
      <c r="F36" s="70" t="s">
        <v>36</v>
      </c>
      <c r="G36" s="99">
        <v>907</v>
      </c>
      <c r="H36" s="238"/>
      <c r="I36" s="155" t="s">
        <v>36</v>
      </c>
      <c r="J36" s="92" t="s">
        <v>36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154</v>
      </c>
      <c r="C37" s="150" t="s">
        <v>36</v>
      </c>
      <c r="D37" s="42" t="s">
        <v>36</v>
      </c>
      <c r="E37" s="155" t="s">
        <v>36</v>
      </c>
      <c r="F37" s="70" t="s">
        <v>36</v>
      </c>
      <c r="G37" s="99">
        <v>775</v>
      </c>
      <c r="H37" s="238"/>
      <c r="I37" s="155" t="s">
        <v>36</v>
      </c>
      <c r="J37" s="92" t="s">
        <v>36</v>
      </c>
      <c r="K37" s="94">
        <v>1.7100000000000001E-2</v>
      </c>
      <c r="L37" s="96">
        <v>1.6E-2</v>
      </c>
      <c r="M37" s="96" t="s">
        <v>36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154</v>
      </c>
      <c r="S37" s="42" t="s">
        <v>36</v>
      </c>
      <c r="T37" s="42" t="s">
        <v>36</v>
      </c>
      <c r="U37" s="147" t="s">
        <v>36</v>
      </c>
    </row>
    <row r="38" spans="2:22" ht="15" thickBot="1" x14ac:dyDescent="0.4">
      <c r="B38" s="13" t="s">
        <v>128</v>
      </c>
      <c r="C38" s="153" t="s">
        <v>36</v>
      </c>
      <c r="D38" s="108" t="s">
        <v>36</v>
      </c>
      <c r="E38" s="156" t="s">
        <v>36</v>
      </c>
      <c r="F38" s="68" t="s">
        <v>36</v>
      </c>
      <c r="G38" s="129">
        <v>17963</v>
      </c>
      <c r="H38" s="243"/>
      <c r="I38" s="156" t="s">
        <v>36</v>
      </c>
      <c r="J38" s="135" t="s">
        <v>36</v>
      </c>
      <c r="K38" s="130">
        <v>1.61E-2</v>
      </c>
      <c r="L38" s="131">
        <v>1.6E-2</v>
      </c>
      <c r="M38" s="131" t="s">
        <v>36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128</v>
      </c>
      <c r="S38" s="108" t="s">
        <v>36</v>
      </c>
      <c r="T38" s="108" t="s">
        <v>36</v>
      </c>
      <c r="U38" s="148" t="s">
        <v>36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22</v>
      </c>
      <c r="C42" s="3"/>
      <c r="E42" s="3"/>
      <c r="S42" s="3"/>
      <c r="T42" s="3"/>
    </row>
    <row r="43" spans="2:22" ht="15" thickTop="1" x14ac:dyDescent="0.35">
      <c r="B43" s="5"/>
      <c r="C43" s="15" t="s">
        <v>170</v>
      </c>
      <c r="D43" s="6"/>
      <c r="E43" s="15" t="s">
        <v>9</v>
      </c>
      <c r="F43" s="6" t="s">
        <v>9</v>
      </c>
      <c r="G43" s="15" t="s">
        <v>24</v>
      </c>
      <c r="H43" s="6" t="s">
        <v>259</v>
      </c>
      <c r="I43" s="15" t="s">
        <v>167</v>
      </c>
      <c r="J43" s="39" t="s">
        <v>167</v>
      </c>
      <c r="K43" s="80" t="s">
        <v>97</v>
      </c>
      <c r="L43" s="80"/>
      <c r="M43" s="15"/>
      <c r="N43" s="39"/>
      <c r="O43" s="163" t="s">
        <v>251</v>
      </c>
      <c r="P43" s="103"/>
      <c r="Q43" s="141"/>
      <c r="R43" s="137"/>
      <c r="S43" s="6" t="s">
        <v>87</v>
      </c>
      <c r="T43" s="6"/>
      <c r="U43" s="6"/>
    </row>
    <row r="44" spans="2:22" x14ac:dyDescent="0.35">
      <c r="B44" s="51"/>
      <c r="C44" s="7" t="s">
        <v>162</v>
      </c>
      <c r="D44" s="3" t="s">
        <v>168</v>
      </c>
      <c r="E44" s="7" t="s">
        <v>162</v>
      </c>
      <c r="F44" s="3" t="s">
        <v>165</v>
      </c>
      <c r="G44" s="7" t="s">
        <v>166</v>
      </c>
      <c r="H44" s="235" t="s">
        <v>266</v>
      </c>
      <c r="I44" s="7" t="s">
        <v>172</v>
      </c>
      <c r="J44" s="140" t="s">
        <v>171</v>
      </c>
      <c r="K44" s="7"/>
      <c r="L44" s="3"/>
      <c r="M44" s="3"/>
      <c r="N44" s="140" t="s">
        <v>173</v>
      </c>
      <c r="O44" s="165" t="s">
        <v>175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169</v>
      </c>
      <c r="E45" s="13" t="s">
        <v>163</v>
      </c>
      <c r="F45" s="18" t="s">
        <v>163</v>
      </c>
      <c r="G45" s="13" t="s">
        <v>163</v>
      </c>
      <c r="H45" s="18" t="s">
        <v>260</v>
      </c>
      <c r="I45" s="13" t="s">
        <v>35</v>
      </c>
      <c r="J45" s="40" t="s">
        <v>35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88</v>
      </c>
      <c r="T45" s="18" t="s">
        <v>89</v>
      </c>
      <c r="U45" s="18" t="s">
        <v>90</v>
      </c>
      <c r="V45" s="3" t="s">
        <v>36</v>
      </c>
    </row>
    <row r="46" spans="2:22" ht="15" thickTop="1" x14ac:dyDescent="0.35">
      <c r="B46" s="65" t="s">
        <v>43</v>
      </c>
      <c r="C46" s="15"/>
      <c r="D46" s="23" t="s">
        <v>26</v>
      </c>
      <c r="E46" s="6"/>
      <c r="F46" s="69" t="s">
        <v>25</v>
      </c>
      <c r="G46" s="29" t="s">
        <v>76</v>
      </c>
      <c r="H46" s="161" t="s">
        <v>263</v>
      </c>
      <c r="I46" s="5" t="s">
        <v>37</v>
      </c>
      <c r="J46" s="24" t="s">
        <v>37</v>
      </c>
      <c r="K46" s="124" t="s">
        <v>36</v>
      </c>
      <c r="L46" s="125" t="s">
        <v>36</v>
      </c>
      <c r="M46" s="126" t="s">
        <v>36</v>
      </c>
      <c r="N46" s="164" t="s">
        <v>36</v>
      </c>
      <c r="O46" s="105" t="s">
        <v>94</v>
      </c>
      <c r="P46" s="105" t="s">
        <v>94</v>
      </c>
      <c r="Q46" s="105"/>
      <c r="R46" s="138" t="s">
        <v>43</v>
      </c>
      <c r="S46" t="s">
        <v>26</v>
      </c>
      <c r="T46" t="s">
        <v>26</v>
      </c>
      <c r="U46" t="s">
        <v>26</v>
      </c>
      <c r="V46" s="3" t="s">
        <v>36</v>
      </c>
    </row>
    <row r="47" spans="2:22" x14ac:dyDescent="0.35">
      <c r="B47" s="7" t="s">
        <v>111</v>
      </c>
      <c r="C47" s="85" t="s">
        <v>26</v>
      </c>
      <c r="D47" s="84" t="s">
        <v>26</v>
      </c>
      <c r="E47" s="20"/>
      <c r="F47" s="70" t="s">
        <v>25</v>
      </c>
      <c r="G47" s="85" t="s">
        <v>38</v>
      </c>
      <c r="H47" s="20" t="s">
        <v>262</v>
      </c>
      <c r="I47" s="51" t="s">
        <v>37</v>
      </c>
      <c r="J47" s="25" t="s">
        <v>37</v>
      </c>
      <c r="K47" s="51" t="s">
        <v>99</v>
      </c>
      <c r="L47" t="s">
        <v>99</v>
      </c>
      <c r="M47" s="224" t="s">
        <v>96</v>
      </c>
      <c r="N47" s="41" t="s">
        <v>173</v>
      </c>
      <c r="O47" s="105" t="s">
        <v>37</v>
      </c>
      <c r="P47" s="105" t="s">
        <v>37</v>
      </c>
      <c r="Q47" s="105"/>
      <c r="R47" s="104" t="s">
        <v>131</v>
      </c>
      <c r="S47" t="s">
        <v>26</v>
      </c>
      <c r="T47" t="s">
        <v>26</v>
      </c>
      <c r="U47" t="s">
        <v>26</v>
      </c>
      <c r="V47" s="3" t="s">
        <v>36</v>
      </c>
    </row>
    <row r="48" spans="2:22" x14ac:dyDescent="0.35">
      <c r="B48" s="65" t="s">
        <v>110</v>
      </c>
      <c r="C48" s="85" t="s">
        <v>26</v>
      </c>
      <c r="D48" s="26" t="s">
        <v>26</v>
      </c>
      <c r="E48" s="20"/>
      <c r="F48" s="70" t="s">
        <v>25</v>
      </c>
      <c r="G48" s="31" t="s">
        <v>39</v>
      </c>
      <c r="H48" s="97" t="s">
        <v>264</v>
      </c>
      <c r="I48" s="51" t="s">
        <v>37</v>
      </c>
      <c r="J48" s="25" t="s">
        <v>37</v>
      </c>
      <c r="K48" s="51" t="s">
        <v>100</v>
      </c>
      <c r="L48" t="s">
        <v>100</v>
      </c>
      <c r="M48" s="224" t="s">
        <v>96</v>
      </c>
      <c r="N48" s="41" t="s">
        <v>173</v>
      </c>
      <c r="O48" s="105" t="s">
        <v>37</v>
      </c>
      <c r="P48" s="105" t="s">
        <v>37</v>
      </c>
      <c r="Q48" s="105"/>
      <c r="R48" s="138" t="s">
        <v>140</v>
      </c>
      <c r="S48" t="s">
        <v>26</v>
      </c>
      <c r="T48" t="s">
        <v>26</v>
      </c>
      <c r="U48" t="s">
        <v>26</v>
      </c>
      <c r="V48" s="3" t="s">
        <v>36</v>
      </c>
    </row>
    <row r="49" spans="2:22" x14ac:dyDescent="0.35">
      <c r="B49" s="65" t="s">
        <v>112</v>
      </c>
      <c r="C49" s="85" t="s">
        <v>26</v>
      </c>
      <c r="D49" s="26" t="s">
        <v>26</v>
      </c>
      <c r="E49" s="20"/>
      <c r="F49" s="70" t="s">
        <v>25</v>
      </c>
      <c r="G49" s="31" t="s">
        <v>40</v>
      </c>
      <c r="H49" s="97" t="s">
        <v>265</v>
      </c>
      <c r="I49" s="51" t="s">
        <v>37</v>
      </c>
      <c r="J49" s="25" t="s">
        <v>37</v>
      </c>
      <c r="K49" s="31" t="s">
        <v>104</v>
      </c>
      <c r="L49" s="97" t="s">
        <v>104</v>
      </c>
      <c r="M49" s="224" t="s">
        <v>96</v>
      </c>
      <c r="N49" s="41" t="s">
        <v>173</v>
      </c>
      <c r="O49" s="105" t="s">
        <v>37</v>
      </c>
      <c r="P49" s="105" t="s">
        <v>37</v>
      </c>
      <c r="Q49" s="105"/>
      <c r="R49" s="138" t="s">
        <v>112</v>
      </c>
      <c r="S49" t="s">
        <v>26</v>
      </c>
      <c r="T49" t="s">
        <v>26</v>
      </c>
      <c r="U49" t="s">
        <v>26</v>
      </c>
      <c r="V49" s="3" t="s">
        <v>36</v>
      </c>
    </row>
    <row r="50" spans="2:22" x14ac:dyDescent="0.35">
      <c r="B50" s="65" t="s">
        <v>117</v>
      </c>
      <c r="C50" s="85" t="s">
        <v>26</v>
      </c>
      <c r="D50" s="26" t="s">
        <v>26</v>
      </c>
      <c r="E50" s="20"/>
      <c r="F50" s="70" t="s">
        <v>25</v>
      </c>
      <c r="G50" s="31" t="s">
        <v>47</v>
      </c>
      <c r="H50" s="97" t="s">
        <v>267</v>
      </c>
      <c r="I50" s="51" t="s">
        <v>37</v>
      </c>
      <c r="J50" s="25" t="s">
        <v>37</v>
      </c>
      <c r="K50" s="51" t="s">
        <v>109</v>
      </c>
      <c r="L50" t="s">
        <v>109</v>
      </c>
      <c r="M50" s="224" t="s">
        <v>96</v>
      </c>
      <c r="N50" s="41" t="s">
        <v>173</v>
      </c>
      <c r="O50" s="105" t="s">
        <v>37</v>
      </c>
      <c r="P50" s="105" t="s">
        <v>37</v>
      </c>
      <c r="Q50" s="105"/>
      <c r="R50" s="138" t="s">
        <v>136</v>
      </c>
      <c r="S50" t="s">
        <v>26</v>
      </c>
      <c r="T50" t="s">
        <v>26</v>
      </c>
      <c r="U50" t="s">
        <v>26</v>
      </c>
      <c r="V50" s="3" t="s">
        <v>36</v>
      </c>
    </row>
    <row r="51" spans="2:22" x14ac:dyDescent="0.35">
      <c r="B51" s="65" t="s">
        <v>113</v>
      </c>
      <c r="C51" s="85" t="s">
        <v>26</v>
      </c>
      <c r="D51" s="26" t="s">
        <v>26</v>
      </c>
      <c r="E51" s="20"/>
      <c r="F51" s="70" t="s">
        <v>25</v>
      </c>
      <c r="G51" s="31" t="s">
        <v>41</v>
      </c>
      <c r="H51" s="97" t="s">
        <v>268</v>
      </c>
      <c r="I51" s="51" t="s">
        <v>37</v>
      </c>
      <c r="J51" s="25" t="s">
        <v>37</v>
      </c>
      <c r="K51" s="51" t="s">
        <v>105</v>
      </c>
      <c r="L51" t="s">
        <v>105</v>
      </c>
      <c r="M51" s="224" t="s">
        <v>96</v>
      </c>
      <c r="N51" s="41" t="s">
        <v>173</v>
      </c>
      <c r="O51" s="105" t="s">
        <v>37</v>
      </c>
      <c r="P51" s="105" t="s">
        <v>37</v>
      </c>
      <c r="Q51" s="105"/>
      <c r="R51" s="138" t="s">
        <v>138</v>
      </c>
      <c r="S51" t="s">
        <v>26</v>
      </c>
      <c r="T51" t="s">
        <v>26</v>
      </c>
      <c r="U51" t="s">
        <v>26</v>
      </c>
      <c r="V51" s="3" t="s">
        <v>36</v>
      </c>
    </row>
    <row r="52" spans="2:22" x14ac:dyDescent="0.35">
      <c r="B52" s="7" t="s">
        <v>12</v>
      </c>
      <c r="C52" s="85" t="s">
        <v>26</v>
      </c>
      <c r="D52" s="26" t="s">
        <v>26</v>
      </c>
      <c r="E52" s="20"/>
      <c r="F52" s="70" t="s">
        <v>25</v>
      </c>
      <c r="G52" s="31" t="s">
        <v>42</v>
      </c>
      <c r="H52" s="97" t="s">
        <v>269</v>
      </c>
      <c r="I52" s="51" t="s">
        <v>37</v>
      </c>
      <c r="J52" s="25" t="s">
        <v>37</v>
      </c>
      <c r="K52" s="51" t="s">
        <v>95</v>
      </c>
      <c r="L52" t="s">
        <v>95</v>
      </c>
      <c r="M52" t="s">
        <v>36</v>
      </c>
      <c r="N52" s="41" t="s">
        <v>173</v>
      </c>
      <c r="O52" s="105" t="s">
        <v>37</v>
      </c>
      <c r="P52" s="105" t="s">
        <v>37</v>
      </c>
      <c r="Q52" s="105"/>
      <c r="R52" s="104" t="s">
        <v>12</v>
      </c>
      <c r="S52" t="s">
        <v>26</v>
      </c>
      <c r="T52" t="s">
        <v>26</v>
      </c>
      <c r="U52" t="s">
        <v>26</v>
      </c>
      <c r="V52" s="3" t="s">
        <v>36</v>
      </c>
    </row>
    <row r="53" spans="2:22" x14ac:dyDescent="0.35">
      <c r="B53" s="7" t="s">
        <v>114</v>
      </c>
      <c r="C53" s="85" t="s">
        <v>26</v>
      </c>
      <c r="D53" s="26" t="s">
        <v>26</v>
      </c>
      <c r="E53" s="20"/>
      <c r="F53" s="70" t="s">
        <v>25</v>
      </c>
      <c r="G53" s="31" t="s">
        <v>44</v>
      </c>
      <c r="H53" s="97" t="s">
        <v>270</v>
      </c>
      <c r="I53" s="51" t="s">
        <v>37</v>
      </c>
      <c r="J53" s="25" t="s">
        <v>37</v>
      </c>
      <c r="K53" s="51" t="s">
        <v>106</v>
      </c>
      <c r="L53" t="s">
        <v>106</v>
      </c>
      <c r="M53" s="224" t="s">
        <v>96</v>
      </c>
      <c r="N53" s="41" t="s">
        <v>173</v>
      </c>
      <c r="O53" s="105" t="s">
        <v>37</v>
      </c>
      <c r="P53" s="105" t="s">
        <v>37</v>
      </c>
      <c r="Q53" s="105"/>
      <c r="R53" s="104" t="s">
        <v>139</v>
      </c>
      <c r="S53" t="s">
        <v>26</v>
      </c>
      <c r="T53" t="s">
        <v>26</v>
      </c>
      <c r="U53" t="s">
        <v>26</v>
      </c>
      <c r="V53" s="3" t="s">
        <v>36</v>
      </c>
    </row>
    <row r="54" spans="2:22" x14ac:dyDescent="0.35">
      <c r="B54" s="65" t="s">
        <v>115</v>
      </c>
      <c r="C54" s="85" t="s">
        <v>26</v>
      </c>
      <c r="D54" s="26" t="s">
        <v>26</v>
      </c>
      <c r="E54" s="20"/>
      <c r="F54" s="70" t="s">
        <v>25</v>
      </c>
      <c r="G54" s="31" t="s">
        <v>45</v>
      </c>
      <c r="H54" s="97" t="s">
        <v>271</v>
      </c>
      <c r="I54" s="51" t="s">
        <v>37</v>
      </c>
      <c r="J54" s="25" t="s">
        <v>37</v>
      </c>
      <c r="K54" s="51" t="s">
        <v>107</v>
      </c>
      <c r="L54" t="s">
        <v>107</v>
      </c>
      <c r="M54" s="224" t="s">
        <v>96</v>
      </c>
      <c r="N54" s="41" t="s">
        <v>173</v>
      </c>
      <c r="O54" s="105" t="s">
        <v>37</v>
      </c>
      <c r="P54" s="105" t="s">
        <v>37</v>
      </c>
      <c r="Q54" s="105"/>
      <c r="R54" s="138" t="s">
        <v>141</v>
      </c>
      <c r="S54" t="s">
        <v>26</v>
      </c>
      <c r="T54" t="s">
        <v>26</v>
      </c>
      <c r="U54" t="s">
        <v>26</v>
      </c>
      <c r="V54" s="3" t="s">
        <v>36</v>
      </c>
    </row>
    <row r="55" spans="2:22" x14ac:dyDescent="0.35">
      <c r="B55" s="65" t="s">
        <v>116</v>
      </c>
      <c r="C55" s="85" t="s">
        <v>26</v>
      </c>
      <c r="D55" s="26" t="s">
        <v>26</v>
      </c>
      <c r="E55" s="20"/>
      <c r="F55" s="70" t="s">
        <v>25</v>
      </c>
      <c r="G55" s="31" t="s">
        <v>46</v>
      </c>
      <c r="H55" s="97" t="s">
        <v>272</v>
      </c>
      <c r="I55" s="51" t="s">
        <v>37</v>
      </c>
      <c r="J55" s="25" t="s">
        <v>37</v>
      </c>
      <c r="K55" s="51" t="s">
        <v>108</v>
      </c>
      <c r="L55" t="s">
        <v>108</v>
      </c>
      <c r="M55" s="224" t="s">
        <v>96</v>
      </c>
      <c r="N55" s="41" t="s">
        <v>173</v>
      </c>
      <c r="O55" s="105" t="s">
        <v>37</v>
      </c>
      <c r="P55" s="105" t="s">
        <v>37</v>
      </c>
      <c r="Q55" s="105"/>
      <c r="R55" s="138" t="s">
        <v>137</v>
      </c>
      <c r="S55" t="s">
        <v>26</v>
      </c>
      <c r="T55" t="s">
        <v>26</v>
      </c>
      <c r="U55" t="s">
        <v>26</v>
      </c>
      <c r="V55" s="3" t="s">
        <v>36</v>
      </c>
    </row>
    <row r="56" spans="2:22" x14ac:dyDescent="0.35">
      <c r="B56" s="65" t="s">
        <v>118</v>
      </c>
      <c r="C56" s="85" t="s">
        <v>26</v>
      </c>
      <c r="D56" s="26" t="s">
        <v>26</v>
      </c>
      <c r="E56" s="20"/>
      <c r="F56" s="70" t="s">
        <v>25</v>
      </c>
      <c r="G56" s="31" t="s">
        <v>49</v>
      </c>
      <c r="H56" s="97" t="s">
        <v>273</v>
      </c>
      <c r="I56" s="51" t="s">
        <v>37</v>
      </c>
      <c r="J56" s="25" t="s">
        <v>37</v>
      </c>
      <c r="K56" s="31" t="s">
        <v>98</v>
      </c>
      <c r="L56" s="97" t="s">
        <v>98</v>
      </c>
      <c r="M56" s="225" t="s">
        <v>36</v>
      </c>
      <c r="N56" s="41" t="s">
        <v>173</v>
      </c>
      <c r="O56" s="105" t="s">
        <v>37</v>
      </c>
      <c r="P56" s="105" t="s">
        <v>37</v>
      </c>
      <c r="Q56" s="105"/>
      <c r="R56" s="138" t="s">
        <v>135</v>
      </c>
      <c r="S56" t="s">
        <v>26</v>
      </c>
      <c r="T56" t="s">
        <v>26</v>
      </c>
      <c r="U56" t="s">
        <v>26</v>
      </c>
      <c r="V56" s="3" t="s">
        <v>36</v>
      </c>
    </row>
    <row r="57" spans="2:22" x14ac:dyDescent="0.35">
      <c r="B57" s="7" t="s">
        <v>14</v>
      </c>
      <c r="C57" s="85" t="s">
        <v>26</v>
      </c>
      <c r="D57" s="26" t="s">
        <v>26</v>
      </c>
      <c r="E57" s="20"/>
      <c r="F57" s="70" t="s">
        <v>25</v>
      </c>
      <c r="G57" s="31" t="s">
        <v>50</v>
      </c>
      <c r="H57" s="97" t="s">
        <v>274</v>
      </c>
      <c r="I57" s="51" t="s">
        <v>37</v>
      </c>
      <c r="J57" s="25" t="s">
        <v>37</v>
      </c>
      <c r="K57" s="51" t="s">
        <v>142</v>
      </c>
      <c r="L57" t="s">
        <v>142</v>
      </c>
      <c r="M57" s="225" t="s">
        <v>36</v>
      </c>
      <c r="N57" s="41" t="s">
        <v>173</v>
      </c>
      <c r="O57" s="105" t="s">
        <v>37</v>
      </c>
      <c r="P57" s="105" t="s">
        <v>37</v>
      </c>
      <c r="Q57" s="105"/>
      <c r="R57" s="104" t="s">
        <v>14</v>
      </c>
      <c r="S57" t="s">
        <v>26</v>
      </c>
      <c r="T57" t="s">
        <v>26</v>
      </c>
      <c r="U57" t="s">
        <v>26</v>
      </c>
      <c r="V57" s="3" t="s">
        <v>36</v>
      </c>
    </row>
    <row r="58" spans="2:22" x14ac:dyDescent="0.35">
      <c r="B58" s="7" t="s">
        <v>119</v>
      </c>
      <c r="C58" s="85" t="s">
        <v>26</v>
      </c>
      <c r="D58" s="26" t="s">
        <v>26</v>
      </c>
      <c r="E58" s="20"/>
      <c r="F58" s="70" t="s">
        <v>25</v>
      </c>
      <c r="G58" s="31" t="s">
        <v>51</v>
      </c>
      <c r="H58" s="97" t="s">
        <v>275</v>
      </c>
      <c r="I58" s="51" t="s">
        <v>37</v>
      </c>
      <c r="J58" s="25" t="s">
        <v>37</v>
      </c>
      <c r="K58" s="51" t="s">
        <v>143</v>
      </c>
      <c r="L58" t="s">
        <v>143</v>
      </c>
      <c r="M58" s="224" t="s">
        <v>96</v>
      </c>
      <c r="N58" s="41" t="s">
        <v>173</v>
      </c>
      <c r="O58" s="105" t="s">
        <v>37</v>
      </c>
      <c r="P58" s="105" t="s">
        <v>37</v>
      </c>
      <c r="Q58" s="105"/>
      <c r="R58" s="104" t="s">
        <v>119</v>
      </c>
      <c r="S58" t="s">
        <v>26</v>
      </c>
      <c r="T58" t="s">
        <v>26</v>
      </c>
      <c r="U58" t="s">
        <v>26</v>
      </c>
      <c r="V58" s="3" t="s">
        <v>36</v>
      </c>
    </row>
    <row r="59" spans="2:22" x14ac:dyDescent="0.35">
      <c r="B59" s="65" t="s">
        <v>120</v>
      </c>
      <c r="C59" s="85" t="s">
        <v>26</v>
      </c>
      <c r="D59" s="26" t="s">
        <v>26</v>
      </c>
      <c r="E59" s="20"/>
      <c r="F59" s="70" t="s">
        <v>25</v>
      </c>
      <c r="G59" s="31" t="s">
        <v>52</v>
      </c>
      <c r="H59" s="97" t="s">
        <v>276</v>
      </c>
      <c r="I59" s="51" t="s">
        <v>37</v>
      </c>
      <c r="J59" s="25" t="s">
        <v>37</v>
      </c>
      <c r="K59" s="51" t="s">
        <v>144</v>
      </c>
      <c r="L59" t="s">
        <v>144</v>
      </c>
      <c r="M59" s="224" t="s">
        <v>96</v>
      </c>
      <c r="N59" s="41" t="s">
        <v>173</v>
      </c>
      <c r="O59" s="105" t="s">
        <v>37</v>
      </c>
      <c r="P59" s="105" t="s">
        <v>37</v>
      </c>
      <c r="Q59" s="105"/>
      <c r="R59" s="138" t="s">
        <v>134</v>
      </c>
      <c r="S59" t="s">
        <v>26</v>
      </c>
      <c r="T59" t="s">
        <v>26</v>
      </c>
      <c r="U59" t="s">
        <v>26</v>
      </c>
      <c r="V59" s="3" t="s">
        <v>36</v>
      </c>
    </row>
    <row r="60" spans="2:22" x14ac:dyDescent="0.35">
      <c r="B60" s="65" t="s">
        <v>121</v>
      </c>
      <c r="C60" s="85" t="s">
        <v>26</v>
      </c>
      <c r="D60" s="26" t="s">
        <v>26</v>
      </c>
      <c r="E60" s="20"/>
      <c r="F60" s="70" t="s">
        <v>25</v>
      </c>
      <c r="G60" s="31" t="s">
        <v>53</v>
      </c>
      <c r="H60" s="97" t="s">
        <v>277</v>
      </c>
      <c r="I60" s="51" t="s">
        <v>37</v>
      </c>
      <c r="J60" s="25" t="s">
        <v>37</v>
      </c>
      <c r="K60" s="31" t="s">
        <v>145</v>
      </c>
      <c r="L60" t="s">
        <v>145</v>
      </c>
      <c r="M60" s="224" t="s">
        <v>96</v>
      </c>
      <c r="N60" s="41" t="s">
        <v>173</v>
      </c>
      <c r="O60" s="105" t="s">
        <v>37</v>
      </c>
      <c r="P60" s="105" t="s">
        <v>37</v>
      </c>
      <c r="Q60" s="105"/>
      <c r="R60" s="138" t="s">
        <v>132</v>
      </c>
      <c r="S60" t="s">
        <v>26</v>
      </c>
      <c r="T60" t="s">
        <v>26</v>
      </c>
      <c r="U60" t="s">
        <v>26</v>
      </c>
      <c r="V60" s="3" t="s">
        <v>36</v>
      </c>
    </row>
    <row r="61" spans="2:22" ht="15" thickBot="1" x14ac:dyDescent="0.4">
      <c r="B61" s="7" t="s">
        <v>122</v>
      </c>
      <c r="C61" s="85" t="s">
        <v>26</v>
      </c>
      <c r="D61" s="26" t="s">
        <v>26</v>
      </c>
      <c r="E61" s="20"/>
      <c r="F61" s="70" t="s">
        <v>25</v>
      </c>
      <c r="G61" s="31" t="s">
        <v>54</v>
      </c>
      <c r="H61" s="97" t="s">
        <v>278</v>
      </c>
      <c r="I61" s="51" t="s">
        <v>37</v>
      </c>
      <c r="J61" s="25" t="s">
        <v>37</v>
      </c>
      <c r="K61" s="17" t="s">
        <v>146</v>
      </c>
      <c r="L61" s="14" t="s">
        <v>146</v>
      </c>
      <c r="M61" s="226" t="s">
        <v>96</v>
      </c>
      <c r="N61" s="132" t="s">
        <v>173</v>
      </c>
      <c r="O61" s="105" t="s">
        <v>37</v>
      </c>
      <c r="P61" s="105" t="s">
        <v>37</v>
      </c>
      <c r="Q61" s="105"/>
      <c r="R61" s="104" t="s">
        <v>133</v>
      </c>
      <c r="S61" t="s">
        <v>26</v>
      </c>
      <c r="T61" t="s">
        <v>26</v>
      </c>
      <c r="U61" t="s">
        <v>26</v>
      </c>
      <c r="V61" s="3" t="s">
        <v>36</v>
      </c>
    </row>
    <row r="62" spans="2:22" ht="15" thickTop="1" x14ac:dyDescent="0.35">
      <c r="B62" s="72" t="s">
        <v>91</v>
      </c>
      <c r="C62" s="154" t="s">
        <v>25</v>
      </c>
      <c r="D62" s="69" t="s">
        <v>25</v>
      </c>
      <c r="E62" s="69" t="s">
        <v>25</v>
      </c>
      <c r="F62" s="86" t="s">
        <v>25</v>
      </c>
      <c r="G62" s="89" t="s">
        <v>37</v>
      </c>
      <c r="H62" s="19" t="s">
        <v>37</v>
      </c>
      <c r="I62" s="5" t="s">
        <v>37</v>
      </c>
      <c r="J62" s="24" t="s">
        <v>37</v>
      </c>
      <c r="K62" s="134" t="s">
        <v>36</v>
      </c>
      <c r="L62" s="79" t="s">
        <v>36</v>
      </c>
      <c r="M62" s="113" t="s">
        <v>36</v>
      </c>
      <c r="N62" s="113"/>
      <c r="O62" s="110" t="s">
        <v>37</v>
      </c>
      <c r="P62" s="110" t="s">
        <v>37</v>
      </c>
      <c r="Q62" s="105"/>
      <c r="R62" s="139" t="s">
        <v>91</v>
      </c>
      <c r="S62" s="69" t="s">
        <v>25</v>
      </c>
      <c r="T62" s="69" t="s">
        <v>25</v>
      </c>
      <c r="U62" s="69" t="s">
        <v>25</v>
      </c>
      <c r="V62" s="3" t="s">
        <v>36</v>
      </c>
    </row>
    <row r="63" spans="2:22" x14ac:dyDescent="0.35">
      <c r="B63" s="7" t="s">
        <v>92</v>
      </c>
      <c r="C63" s="155" t="s">
        <v>25</v>
      </c>
      <c r="D63" s="70" t="s">
        <v>25</v>
      </c>
      <c r="E63" s="70" t="s">
        <v>25</v>
      </c>
      <c r="F63" s="87" t="s">
        <v>25</v>
      </c>
      <c r="G63" s="90" t="s">
        <v>37</v>
      </c>
      <c r="H63" s="249" t="s">
        <v>37</v>
      </c>
      <c r="I63" s="51" t="s">
        <v>37</v>
      </c>
      <c r="J63" s="25" t="s">
        <v>37</v>
      </c>
      <c r="K63" s="119" t="s">
        <v>36</v>
      </c>
      <c r="L63" s="119" t="s">
        <v>36</v>
      </c>
      <c r="M63" s="118" t="s">
        <v>36</v>
      </c>
      <c r="N63" s="222"/>
      <c r="O63" s="105" t="s">
        <v>37</v>
      </c>
      <c r="P63" s="105" t="s">
        <v>37</v>
      </c>
      <c r="Q63" s="105"/>
      <c r="R63" s="104" t="s">
        <v>92</v>
      </c>
      <c r="S63" s="70" t="s">
        <v>25</v>
      </c>
      <c r="T63" s="70" t="s">
        <v>25</v>
      </c>
      <c r="U63" s="70" t="s">
        <v>25</v>
      </c>
      <c r="V63" s="3" t="s">
        <v>36</v>
      </c>
    </row>
    <row r="64" spans="2:22" ht="15" thickBot="1" x14ac:dyDescent="0.4">
      <c r="B64" s="7" t="s">
        <v>93</v>
      </c>
      <c r="C64" s="156" t="s">
        <v>25</v>
      </c>
      <c r="D64" s="68" t="s">
        <v>25</v>
      </c>
      <c r="E64" s="68" t="s">
        <v>25</v>
      </c>
      <c r="F64" s="88" t="s">
        <v>25</v>
      </c>
      <c r="G64" s="67" t="s">
        <v>37</v>
      </c>
      <c r="H64" s="14" t="s">
        <v>37</v>
      </c>
      <c r="I64" s="17" t="s">
        <v>37</v>
      </c>
      <c r="J64" s="28" t="s">
        <v>37</v>
      </c>
      <c r="K64" s="119" t="s">
        <v>36</v>
      </c>
      <c r="L64" s="119" t="s">
        <v>36</v>
      </c>
      <c r="M64" s="118" t="s">
        <v>36</v>
      </c>
      <c r="N64" s="223"/>
      <c r="O64" s="105" t="s">
        <v>37</v>
      </c>
      <c r="P64" s="105" t="s">
        <v>37</v>
      </c>
      <c r="Q64" s="105"/>
      <c r="R64" s="104" t="s">
        <v>93</v>
      </c>
      <c r="S64" s="68" t="s">
        <v>25</v>
      </c>
      <c r="T64" s="68" t="s">
        <v>25</v>
      </c>
      <c r="U64" s="68" t="s">
        <v>25</v>
      </c>
    </row>
    <row r="65" spans="2:21" ht="15" thickTop="1" x14ac:dyDescent="0.35">
      <c r="B65" s="15" t="s">
        <v>123</v>
      </c>
      <c r="C65" s="154" t="s">
        <v>36</v>
      </c>
      <c r="D65" s="19" t="s">
        <v>36</v>
      </c>
      <c r="E65" s="120" t="s">
        <v>68</v>
      </c>
      <c r="F65" s="19"/>
      <c r="G65" s="29" t="s">
        <v>56</v>
      </c>
      <c r="H65" s="161" t="s">
        <v>279</v>
      </c>
      <c r="I65" s="5" t="s">
        <v>37</v>
      </c>
      <c r="J65" s="24" t="s">
        <v>37</v>
      </c>
      <c r="K65" s="5" t="s">
        <v>102</v>
      </c>
      <c r="L65" s="19" t="s">
        <v>102</v>
      </c>
      <c r="M65" s="121" t="s">
        <v>37</v>
      </c>
      <c r="N65" s="121"/>
      <c r="O65" s="111" t="s">
        <v>68</v>
      </c>
      <c r="P65" s="111" t="s">
        <v>68</v>
      </c>
      <c r="Q65" s="149" t="s">
        <v>36</v>
      </c>
      <c r="R65" s="80" t="s">
        <v>123</v>
      </c>
      <c r="S65" s="119" t="s">
        <v>36</v>
      </c>
      <c r="T65" s="119" t="s">
        <v>36</v>
      </c>
      <c r="U65" s="119" t="s">
        <v>36</v>
      </c>
    </row>
    <row r="66" spans="2:21" x14ac:dyDescent="0.35">
      <c r="B66" s="7" t="s">
        <v>124</v>
      </c>
      <c r="C66" s="155" t="s">
        <v>36</v>
      </c>
      <c r="E66" s="122" t="s">
        <v>66</v>
      </c>
      <c r="F66" s="122"/>
      <c r="G66" s="31" t="s">
        <v>74</v>
      </c>
      <c r="H66" s="97" t="s">
        <v>280</v>
      </c>
      <c r="I66" s="51" t="s">
        <v>37</v>
      </c>
      <c r="J66" s="25" t="s">
        <v>37</v>
      </c>
      <c r="K66" s="31" t="s">
        <v>101</v>
      </c>
      <c r="L66" s="97" t="s">
        <v>101</v>
      </c>
      <c r="M66" s="93" t="s">
        <v>103</v>
      </c>
      <c r="N66" s="93"/>
      <c r="O66" s="123" t="s">
        <v>37</v>
      </c>
      <c r="P66" s="123" t="s">
        <v>37</v>
      </c>
      <c r="Q66" s="123"/>
      <c r="R66" s="104" t="s">
        <v>124</v>
      </c>
      <c r="S66" s="119" t="s">
        <v>36</v>
      </c>
      <c r="T66" s="119" t="s">
        <v>36</v>
      </c>
      <c r="U66" s="119" t="s">
        <v>36</v>
      </c>
    </row>
    <row r="67" spans="2:21" x14ac:dyDescent="0.35">
      <c r="B67" s="7" t="s">
        <v>254</v>
      </c>
      <c r="C67" s="155"/>
      <c r="E67" s="122"/>
      <c r="F67" s="122"/>
      <c r="G67" s="31"/>
      <c r="H67" s="97"/>
      <c r="I67" s="227" t="s">
        <v>36</v>
      </c>
      <c r="J67" s="229" t="s">
        <v>36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253</v>
      </c>
      <c r="C68" s="156"/>
      <c r="D68" s="14"/>
      <c r="E68" s="219"/>
      <c r="F68" s="219"/>
      <c r="G68" s="32"/>
      <c r="H68" s="220"/>
      <c r="I68" s="230" t="s">
        <v>36</v>
      </c>
      <c r="J68" s="232" t="s">
        <v>36</v>
      </c>
      <c r="K68" s="32"/>
      <c r="L68" s="220"/>
      <c r="M68" s="221"/>
      <c r="N68" s="221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125</v>
      </c>
      <c r="C69" s="152" t="s">
        <v>36</v>
      </c>
      <c r="D69" s="119" t="s">
        <v>36</v>
      </c>
      <c r="E69" s="118" t="s">
        <v>36</v>
      </c>
      <c r="F69" s="118" t="s">
        <v>36</v>
      </c>
      <c r="G69" s="99" t="s">
        <v>152</v>
      </c>
      <c r="H69" s="236"/>
      <c r="I69" s="99"/>
      <c r="J69" s="98" t="s">
        <v>36</v>
      </c>
      <c r="K69" s="94" t="s">
        <v>153</v>
      </c>
      <c r="L69" s="94" t="s">
        <v>153</v>
      </c>
      <c r="M69" s="41" t="s">
        <v>36</v>
      </c>
      <c r="N69" s="41" t="s">
        <v>173</v>
      </c>
      <c r="O69" s="123" t="s">
        <v>37</v>
      </c>
      <c r="P69" s="123" t="s">
        <v>37</v>
      </c>
      <c r="Q69" s="123"/>
      <c r="R69" s="104" t="s">
        <v>125</v>
      </c>
      <c r="S69" s="119" t="s">
        <v>36</v>
      </c>
      <c r="T69" s="119" t="s">
        <v>36</v>
      </c>
      <c r="U69" s="119" t="s">
        <v>36</v>
      </c>
    </row>
    <row r="70" spans="2:21" x14ac:dyDescent="0.35">
      <c r="B70" s="7" t="s">
        <v>130</v>
      </c>
      <c r="C70" s="152" t="s">
        <v>36</v>
      </c>
      <c r="D70" s="119" t="s">
        <v>36</v>
      </c>
      <c r="E70" s="118" t="s">
        <v>36</v>
      </c>
      <c r="F70" s="118" t="s">
        <v>36</v>
      </c>
      <c r="G70" s="99" t="s">
        <v>151</v>
      </c>
      <c r="H70" s="236"/>
      <c r="I70" s="99"/>
      <c r="J70" s="98" t="s">
        <v>36</v>
      </c>
      <c r="K70" s="94" t="s">
        <v>160</v>
      </c>
      <c r="L70" s="94" t="s">
        <v>160</v>
      </c>
      <c r="M70" s="41" t="s">
        <v>36</v>
      </c>
      <c r="N70" s="41" t="s">
        <v>173</v>
      </c>
      <c r="O70" s="123" t="s">
        <v>37</v>
      </c>
      <c r="P70" s="123" t="s">
        <v>37</v>
      </c>
      <c r="Q70" s="123"/>
      <c r="R70" s="104" t="s">
        <v>130</v>
      </c>
      <c r="S70" s="119" t="s">
        <v>36</v>
      </c>
      <c r="T70" s="119" t="s">
        <v>36</v>
      </c>
      <c r="U70" s="119" t="s">
        <v>36</v>
      </c>
    </row>
    <row r="71" spans="2:21" x14ac:dyDescent="0.35">
      <c r="B71" s="7" t="s">
        <v>126</v>
      </c>
      <c r="C71" s="152" t="s">
        <v>36</v>
      </c>
      <c r="D71" s="119" t="s">
        <v>36</v>
      </c>
      <c r="E71" s="118" t="s">
        <v>36</v>
      </c>
      <c r="F71" s="118" t="s">
        <v>36</v>
      </c>
      <c r="G71" s="99" t="s">
        <v>150</v>
      </c>
      <c r="H71" s="236"/>
      <c r="I71" s="99"/>
      <c r="J71" s="98" t="s">
        <v>36</v>
      </c>
      <c r="K71" s="94" t="s">
        <v>159</v>
      </c>
      <c r="L71" s="94" t="s">
        <v>159</v>
      </c>
      <c r="M71" s="41" t="s">
        <v>36</v>
      </c>
      <c r="N71" s="41" t="s">
        <v>173</v>
      </c>
      <c r="O71" s="123" t="s">
        <v>37</v>
      </c>
      <c r="P71" s="123" t="s">
        <v>37</v>
      </c>
      <c r="Q71" s="123"/>
      <c r="R71" s="104" t="s">
        <v>126</v>
      </c>
      <c r="S71" s="119" t="s">
        <v>36</v>
      </c>
      <c r="T71" s="119" t="s">
        <v>36</v>
      </c>
      <c r="U71" s="119" t="s">
        <v>36</v>
      </c>
    </row>
    <row r="72" spans="2:21" x14ac:dyDescent="0.35">
      <c r="B72" s="7" t="s">
        <v>129</v>
      </c>
      <c r="C72" s="152" t="s">
        <v>36</v>
      </c>
      <c r="D72" s="119" t="s">
        <v>36</v>
      </c>
      <c r="E72" s="118" t="s">
        <v>36</v>
      </c>
      <c r="F72" s="118" t="s">
        <v>36</v>
      </c>
      <c r="G72" s="99" t="s">
        <v>149</v>
      </c>
      <c r="H72" s="236"/>
      <c r="I72" s="99"/>
      <c r="J72" s="98" t="s">
        <v>36</v>
      </c>
      <c r="K72" s="94" t="s">
        <v>161</v>
      </c>
      <c r="L72" s="94" t="s">
        <v>161</v>
      </c>
      <c r="M72" s="41" t="s">
        <v>36</v>
      </c>
      <c r="N72" s="41" t="s">
        <v>173</v>
      </c>
      <c r="O72" s="123" t="s">
        <v>37</v>
      </c>
      <c r="P72" s="123" t="s">
        <v>37</v>
      </c>
      <c r="Q72" s="123"/>
      <c r="R72" s="104" t="s">
        <v>129</v>
      </c>
      <c r="S72" s="119" t="s">
        <v>36</v>
      </c>
      <c r="T72" s="119" t="s">
        <v>36</v>
      </c>
      <c r="U72" s="119" t="s">
        <v>36</v>
      </c>
    </row>
    <row r="73" spans="2:21" x14ac:dyDescent="0.35">
      <c r="B73" s="7" t="s">
        <v>127</v>
      </c>
      <c r="C73" s="152" t="s">
        <v>36</v>
      </c>
      <c r="D73" s="119" t="s">
        <v>36</v>
      </c>
      <c r="E73" s="118" t="s">
        <v>36</v>
      </c>
      <c r="F73" s="118" t="s">
        <v>36</v>
      </c>
      <c r="G73" s="99" t="s">
        <v>148</v>
      </c>
      <c r="H73" s="236"/>
      <c r="I73" s="99"/>
      <c r="J73" s="98" t="s">
        <v>36</v>
      </c>
      <c r="K73" s="94"/>
      <c r="L73" s="96"/>
      <c r="M73" s="41" t="s">
        <v>36</v>
      </c>
      <c r="N73" s="41" t="s">
        <v>173</v>
      </c>
      <c r="O73" s="123" t="s">
        <v>37</v>
      </c>
      <c r="P73" s="123" t="s">
        <v>37</v>
      </c>
      <c r="Q73" s="123"/>
      <c r="R73" s="104" t="s">
        <v>127</v>
      </c>
      <c r="S73" s="119" t="s">
        <v>36</v>
      </c>
      <c r="T73" s="119" t="s">
        <v>36</v>
      </c>
      <c r="U73" s="119" t="s">
        <v>36</v>
      </c>
    </row>
    <row r="74" spans="2:21" x14ac:dyDescent="0.35">
      <c r="B74" s="7" t="s">
        <v>255</v>
      </c>
      <c r="C74" s="152" t="s">
        <v>36</v>
      </c>
      <c r="D74" s="119" t="s">
        <v>36</v>
      </c>
      <c r="E74" s="118" t="s">
        <v>36</v>
      </c>
      <c r="F74" s="118" t="s">
        <v>36</v>
      </c>
      <c r="G74" s="99" t="s">
        <v>256</v>
      </c>
      <c r="H74" s="236"/>
      <c r="I74" s="99"/>
      <c r="J74" s="98" t="s">
        <v>36</v>
      </c>
      <c r="K74" s="94" t="s">
        <v>257</v>
      </c>
      <c r="L74" s="94" t="s">
        <v>257</v>
      </c>
      <c r="M74" s="41" t="s">
        <v>96</v>
      </c>
      <c r="N74" s="41" t="s">
        <v>173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154</v>
      </c>
      <c r="C75" s="152" t="s">
        <v>36</v>
      </c>
      <c r="D75" s="119" t="s">
        <v>36</v>
      </c>
      <c r="E75" s="118" t="s">
        <v>36</v>
      </c>
      <c r="F75" s="118" t="s">
        <v>36</v>
      </c>
      <c r="G75" s="99" t="s">
        <v>156</v>
      </c>
      <c r="H75" s="236"/>
      <c r="I75" s="99"/>
      <c r="J75" s="98" t="s">
        <v>36</v>
      </c>
      <c r="K75" s="94" t="s">
        <v>158</v>
      </c>
      <c r="L75" s="96" t="s">
        <v>157</v>
      </c>
      <c r="M75" s="41" t="s">
        <v>36</v>
      </c>
      <c r="N75" s="41" t="s">
        <v>173</v>
      </c>
      <c r="O75" s="123" t="s">
        <v>37</v>
      </c>
      <c r="P75" s="123" t="s">
        <v>37</v>
      </c>
      <c r="Q75" s="123"/>
      <c r="R75" s="104" t="s">
        <v>154</v>
      </c>
      <c r="S75" s="119" t="s">
        <v>36</v>
      </c>
      <c r="T75" s="119" t="s">
        <v>36</v>
      </c>
      <c r="U75" s="119" t="s">
        <v>36</v>
      </c>
    </row>
    <row r="76" spans="2:21" ht="15" thickBot="1" x14ac:dyDescent="0.4">
      <c r="B76" s="13" t="s">
        <v>128</v>
      </c>
      <c r="C76" s="157" t="s">
        <v>36</v>
      </c>
      <c r="D76" s="109" t="s">
        <v>36</v>
      </c>
      <c r="E76" s="107" t="s">
        <v>36</v>
      </c>
      <c r="F76" s="107" t="s">
        <v>36</v>
      </c>
      <c r="G76" s="136" t="s">
        <v>147</v>
      </c>
      <c r="H76" s="162"/>
      <c r="I76" s="136"/>
      <c r="J76" s="102" t="s">
        <v>36</v>
      </c>
      <c r="K76" s="130" t="s">
        <v>155</v>
      </c>
      <c r="L76" s="130" t="s">
        <v>155</v>
      </c>
      <c r="M76" s="132" t="s">
        <v>36</v>
      </c>
      <c r="N76" s="41" t="s">
        <v>173</v>
      </c>
      <c r="O76" s="112" t="s">
        <v>37</v>
      </c>
      <c r="P76" s="112" t="s">
        <v>37</v>
      </c>
      <c r="Q76" s="123"/>
      <c r="R76" s="106" t="s">
        <v>128</v>
      </c>
      <c r="S76" s="109" t="s">
        <v>36</v>
      </c>
      <c r="T76" s="109" t="s">
        <v>36</v>
      </c>
      <c r="U76" s="109" t="s">
        <v>36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M65"/>
  <sheetViews>
    <sheetView zoomScale="140" zoomScaleNormal="140" workbookViewId="0">
      <selection activeCell="N6" sqref="N6"/>
    </sheetView>
  </sheetViews>
  <sheetFormatPr defaultRowHeight="14.5" x14ac:dyDescent="0.35"/>
  <cols>
    <col min="1" max="1" width="3.6328125" customWidth="1"/>
    <col min="2" max="2" width="27.36328125" customWidth="1"/>
    <col min="3" max="3" width="16.08984375" customWidth="1"/>
    <col min="4" max="9" width="12.453125" customWidth="1"/>
    <col min="11" max="11" width="8.81640625" customWidth="1"/>
  </cols>
  <sheetData>
    <row r="1" spans="1:12" ht="28.5" x14ac:dyDescent="0.65">
      <c r="A1" s="1" t="str">
        <f>Data24Jan2022To15Jan2024!A1</f>
        <v>Ukraine versus Russia’s spending on war – How much aid is needed for Ukraine to win? #40/64</v>
      </c>
    </row>
    <row r="2" spans="1:12" x14ac:dyDescent="0.35">
      <c r="E2" s="159">
        <v>1000000</v>
      </c>
      <c r="F2" s="159"/>
      <c r="G2" s="159"/>
      <c r="H2" s="180">
        <v>1000000000</v>
      </c>
      <c r="I2" s="159"/>
    </row>
    <row r="4" spans="1:12" ht="24" thickBot="1" x14ac:dyDescent="0.6">
      <c r="B4" s="2" t="s">
        <v>216</v>
      </c>
      <c r="C4" s="2"/>
      <c r="D4" s="2"/>
    </row>
    <row r="5" spans="1:12" ht="15" thickTop="1" x14ac:dyDescent="0.35">
      <c r="B5" s="5"/>
      <c r="C5" s="15" t="s">
        <v>177</v>
      </c>
      <c r="D5" s="6" t="s">
        <v>187</v>
      </c>
      <c r="E5" s="6" t="s">
        <v>179</v>
      </c>
      <c r="F5" s="6" t="s">
        <v>179</v>
      </c>
      <c r="G5" s="6" t="s">
        <v>179</v>
      </c>
      <c r="H5" s="6" t="s">
        <v>179</v>
      </c>
      <c r="I5" s="39" t="s">
        <v>187</v>
      </c>
      <c r="J5" s="80" t="s">
        <v>198</v>
      </c>
      <c r="K5" s="80" t="s">
        <v>212</v>
      </c>
      <c r="L5" s="3" t="s">
        <v>230</v>
      </c>
    </row>
    <row r="6" spans="1:12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199</v>
      </c>
      <c r="K6" s="123" t="s">
        <v>213</v>
      </c>
    </row>
    <row r="7" spans="1:12" ht="15" thickBot="1" x14ac:dyDescent="0.4">
      <c r="B7" s="17"/>
      <c r="C7" s="13"/>
      <c r="D7" s="18" t="s">
        <v>184</v>
      </c>
      <c r="E7" s="18" t="s">
        <v>184</v>
      </c>
      <c r="F7" s="18" t="s">
        <v>184</v>
      </c>
      <c r="G7" s="18" t="s">
        <v>184</v>
      </c>
      <c r="H7" s="18" t="s">
        <v>175</v>
      </c>
      <c r="I7" s="40" t="s">
        <v>175</v>
      </c>
      <c r="J7" s="112"/>
      <c r="K7" s="112" t="s">
        <v>229</v>
      </c>
    </row>
    <row r="8" spans="1:12" ht="15" thickTop="1" x14ac:dyDescent="0.35">
      <c r="A8">
        <v>1</v>
      </c>
      <c r="B8" s="187" t="s">
        <v>178</v>
      </c>
      <c r="C8" s="188"/>
      <c r="D8" s="189"/>
      <c r="E8" s="190"/>
      <c r="F8" s="190"/>
      <c r="G8" s="190"/>
      <c r="H8" s="190"/>
      <c r="I8" s="191"/>
      <c r="J8" s="192"/>
      <c r="K8" s="192"/>
    </row>
    <row r="9" spans="1:12" x14ac:dyDescent="0.35">
      <c r="A9">
        <v>2</v>
      </c>
      <c r="B9" s="51" t="s">
        <v>182</v>
      </c>
      <c r="C9" s="99">
        <v>273000</v>
      </c>
      <c r="D9" s="176">
        <f>C9*D$6/E$2</f>
        <v>27.3</v>
      </c>
      <c r="E9" s="176">
        <f>C9*E$6/E$2</f>
        <v>273</v>
      </c>
      <c r="F9" s="58" t="s">
        <v>36</v>
      </c>
      <c r="G9" s="58" t="s">
        <v>36</v>
      </c>
      <c r="H9" s="175" t="s">
        <v>36</v>
      </c>
      <c r="I9" s="179" t="s">
        <v>36</v>
      </c>
      <c r="J9" s="123">
        <v>800</v>
      </c>
      <c r="K9" s="123">
        <v>200</v>
      </c>
    </row>
    <row r="10" spans="1:12" x14ac:dyDescent="0.35">
      <c r="A10">
        <v>3</v>
      </c>
      <c r="B10" s="51" t="s">
        <v>189</v>
      </c>
      <c r="C10" s="99">
        <f>C11</f>
        <v>1200000</v>
      </c>
      <c r="D10" s="176">
        <f>C10*D$6/E$2</f>
        <v>120</v>
      </c>
      <c r="E10" s="176">
        <f t="shared" ref="E10:E11" si="0">C10*E$6/E$2</f>
        <v>1200</v>
      </c>
      <c r="F10" s="58" t="s">
        <v>36</v>
      </c>
      <c r="G10" s="58" t="s">
        <v>36</v>
      </c>
      <c r="H10" s="175" t="s">
        <v>36</v>
      </c>
      <c r="I10" s="179" t="s">
        <v>36</v>
      </c>
      <c r="J10" s="123">
        <v>300</v>
      </c>
      <c r="K10" s="123">
        <v>150</v>
      </c>
    </row>
    <row r="11" spans="1:12" x14ac:dyDescent="0.35">
      <c r="A11">
        <v>4</v>
      </c>
      <c r="B11" s="51" t="s">
        <v>191</v>
      </c>
      <c r="C11" s="99">
        <v>1200000</v>
      </c>
      <c r="D11" s="176">
        <f>C11*D$6/E$2</f>
        <v>120</v>
      </c>
      <c r="E11" s="176">
        <f t="shared" si="0"/>
        <v>1200</v>
      </c>
      <c r="F11" s="58" t="s">
        <v>36</v>
      </c>
      <c r="G11" s="58" t="s">
        <v>36</v>
      </c>
      <c r="H11" s="175" t="s">
        <v>36</v>
      </c>
      <c r="I11" s="179" t="s">
        <v>36</v>
      </c>
      <c r="J11" s="123">
        <v>139</v>
      </c>
      <c r="K11" s="123">
        <v>221</v>
      </c>
    </row>
    <row r="12" spans="1:12" x14ac:dyDescent="0.35">
      <c r="A12">
        <v>5</v>
      </c>
      <c r="B12" s="187" t="s">
        <v>180</v>
      </c>
      <c r="C12" s="193"/>
      <c r="D12" s="194"/>
      <c r="E12" s="195"/>
      <c r="F12" s="195"/>
      <c r="G12" s="195"/>
      <c r="H12" s="190"/>
      <c r="I12" s="191"/>
      <c r="J12" s="192"/>
      <c r="K12" s="192"/>
    </row>
    <row r="13" spans="1:12" x14ac:dyDescent="0.35">
      <c r="A13">
        <v>6</v>
      </c>
      <c r="B13" s="123" t="s">
        <v>186</v>
      </c>
      <c r="C13" s="159">
        <v>500</v>
      </c>
      <c r="D13" s="177" t="s">
        <v>36</v>
      </c>
      <c r="E13" s="177" t="s">
        <v>36</v>
      </c>
      <c r="F13" s="177" t="s">
        <v>36</v>
      </c>
      <c r="G13" s="9">
        <f>C13*G$6/E$2</f>
        <v>50</v>
      </c>
      <c r="H13" s="8">
        <f>C13*H$6/H$2</f>
        <v>0.5</v>
      </c>
      <c r="I13" s="142">
        <f>C13*I$6/H$2</f>
        <v>5</v>
      </c>
      <c r="J13" s="178" t="s">
        <v>36</v>
      </c>
      <c r="K13" s="123">
        <v>10.3</v>
      </c>
    </row>
    <row r="14" spans="1:12" x14ac:dyDescent="0.35">
      <c r="A14">
        <v>7</v>
      </c>
      <c r="B14" s="123" t="s">
        <v>188</v>
      </c>
      <c r="C14" s="159">
        <v>40</v>
      </c>
      <c r="D14" s="177" t="s">
        <v>36</v>
      </c>
      <c r="E14" s="177" t="s">
        <v>36</v>
      </c>
      <c r="F14" s="177" t="s">
        <v>36</v>
      </c>
      <c r="G14" s="9">
        <f t="shared" ref="G14:G15" si="1">C14*G$6/E$2</f>
        <v>4</v>
      </c>
      <c r="H14" s="8">
        <f>C14*H$6/H$2</f>
        <v>0.04</v>
      </c>
      <c r="I14" s="142">
        <f>C14*I$6/H$2</f>
        <v>0.4</v>
      </c>
      <c r="J14" s="178" t="s">
        <v>36</v>
      </c>
      <c r="K14" s="178" t="s">
        <v>226</v>
      </c>
    </row>
    <row r="15" spans="1:12" x14ac:dyDescent="0.35">
      <c r="A15">
        <v>8</v>
      </c>
      <c r="B15" s="123" t="s">
        <v>224</v>
      </c>
      <c r="C15" s="159">
        <v>4000</v>
      </c>
      <c r="D15" s="177" t="s">
        <v>36</v>
      </c>
      <c r="E15" s="177" t="s">
        <v>36</v>
      </c>
      <c r="F15" s="177" t="s">
        <v>36</v>
      </c>
      <c r="G15" s="9">
        <f t="shared" si="1"/>
        <v>400</v>
      </c>
      <c r="H15" s="8">
        <f>C15*H$6/H$2</f>
        <v>4</v>
      </c>
      <c r="I15" s="142">
        <f>C15*I$6/H$2</f>
        <v>40</v>
      </c>
      <c r="J15" s="178" t="s">
        <v>248</v>
      </c>
      <c r="K15" s="178" t="s">
        <v>249</v>
      </c>
      <c r="L15" t="s">
        <v>237</v>
      </c>
    </row>
    <row r="16" spans="1:12" x14ac:dyDescent="0.35">
      <c r="A16">
        <v>9</v>
      </c>
      <c r="B16" s="123" t="s">
        <v>238</v>
      </c>
      <c r="C16" s="159">
        <v>8000</v>
      </c>
      <c r="D16" s="177" t="s">
        <v>36</v>
      </c>
      <c r="E16" s="177" t="s">
        <v>36</v>
      </c>
      <c r="F16" s="177" t="s">
        <v>36</v>
      </c>
      <c r="G16" s="9">
        <f t="shared" ref="G16:G17" si="2">C16*G$6/E$2</f>
        <v>800</v>
      </c>
      <c r="H16" s="8">
        <f t="shared" ref="H16:H17" si="3">C16*H$6/H$2</f>
        <v>8</v>
      </c>
      <c r="I16" s="87" t="s">
        <v>36</v>
      </c>
      <c r="J16" s="123">
        <v>40</v>
      </c>
      <c r="K16" s="178"/>
      <c r="L16" t="s">
        <v>242</v>
      </c>
    </row>
    <row r="17" spans="1:12" x14ac:dyDescent="0.35">
      <c r="A17">
        <v>10</v>
      </c>
      <c r="B17" s="123" t="s">
        <v>239</v>
      </c>
      <c r="C17" s="159">
        <v>12000</v>
      </c>
      <c r="D17" s="177" t="s">
        <v>36</v>
      </c>
      <c r="E17" s="177" t="s">
        <v>36</v>
      </c>
      <c r="F17" s="176">
        <f>C17*F$6/E$2</f>
        <v>120</v>
      </c>
      <c r="G17" s="9">
        <f t="shared" si="2"/>
        <v>1200</v>
      </c>
      <c r="H17" s="8">
        <f t="shared" si="3"/>
        <v>12</v>
      </c>
      <c r="I17" s="87" t="s">
        <v>36</v>
      </c>
      <c r="J17" s="123">
        <v>55</v>
      </c>
      <c r="K17" s="178" t="s">
        <v>245</v>
      </c>
      <c r="L17" t="s">
        <v>243</v>
      </c>
    </row>
    <row r="18" spans="1:12" x14ac:dyDescent="0.35">
      <c r="A18">
        <v>11</v>
      </c>
      <c r="B18" s="123" t="s">
        <v>240</v>
      </c>
      <c r="C18" s="159">
        <v>112800</v>
      </c>
      <c r="D18" s="177" t="s">
        <v>36</v>
      </c>
      <c r="E18" s="176">
        <f>C18*E$6/E$2</f>
        <v>112.8</v>
      </c>
      <c r="F18" s="176">
        <f>C18*F$6/E$2</f>
        <v>1128</v>
      </c>
      <c r="G18" s="58" t="s">
        <v>36</v>
      </c>
      <c r="H18" s="58" t="s">
        <v>36</v>
      </c>
      <c r="I18" s="70" t="s">
        <v>36</v>
      </c>
      <c r="J18" s="123">
        <v>70</v>
      </c>
      <c r="K18" s="178" t="s">
        <v>244</v>
      </c>
    </row>
    <row r="19" spans="1:12" x14ac:dyDescent="0.35">
      <c r="A19">
        <v>12</v>
      </c>
      <c r="B19" s="123" t="s">
        <v>202</v>
      </c>
      <c r="C19" s="159">
        <v>10400000</v>
      </c>
      <c r="D19" s="176">
        <f>C19*D$6/E$2</f>
        <v>1040</v>
      </c>
      <c r="E19" s="176">
        <f>C19*E$6/E$2</f>
        <v>10400</v>
      </c>
      <c r="F19" s="58" t="s">
        <v>36</v>
      </c>
      <c r="G19" s="58" t="s">
        <v>36</v>
      </c>
      <c r="H19" s="58" t="s">
        <v>36</v>
      </c>
      <c r="I19" s="58" t="s">
        <v>36</v>
      </c>
      <c r="J19" s="178" t="s">
        <v>36</v>
      </c>
      <c r="K19" s="184" t="s">
        <v>36</v>
      </c>
    </row>
    <row r="20" spans="1:12" x14ac:dyDescent="0.35">
      <c r="A20">
        <v>13</v>
      </c>
      <c r="B20" s="123" t="s">
        <v>203</v>
      </c>
      <c r="C20" s="159">
        <v>20000000</v>
      </c>
      <c r="D20" s="176">
        <f>C20*D$6/E$2</f>
        <v>2000</v>
      </c>
      <c r="E20" s="176">
        <f t="shared" ref="E20:E21" si="4">C20*E$6/E$2</f>
        <v>20000</v>
      </c>
      <c r="F20" s="58" t="s">
        <v>36</v>
      </c>
      <c r="G20" s="58" t="s">
        <v>36</v>
      </c>
      <c r="H20" s="58" t="s">
        <v>36</v>
      </c>
      <c r="I20" s="58" t="s">
        <v>36</v>
      </c>
      <c r="J20" s="178" t="s">
        <v>36</v>
      </c>
      <c r="K20" s="184" t="s">
        <v>36</v>
      </c>
    </row>
    <row r="21" spans="1:12" x14ac:dyDescent="0.35">
      <c r="A21">
        <v>14</v>
      </c>
      <c r="B21" s="123" t="s">
        <v>205</v>
      </c>
      <c r="C21" s="159">
        <f>C19</f>
        <v>10400000</v>
      </c>
      <c r="D21" s="176">
        <f>C21*D$6/E$2</f>
        <v>1040</v>
      </c>
      <c r="E21" s="176">
        <f t="shared" si="4"/>
        <v>10400</v>
      </c>
      <c r="F21" s="58" t="s">
        <v>36</v>
      </c>
      <c r="G21" s="58" t="s">
        <v>36</v>
      </c>
      <c r="H21" s="58" t="s">
        <v>36</v>
      </c>
      <c r="I21" s="58" t="s">
        <v>36</v>
      </c>
      <c r="J21" s="178" t="s">
        <v>36</v>
      </c>
      <c r="K21" s="184" t="s">
        <v>36</v>
      </c>
    </row>
    <row r="22" spans="1:12" x14ac:dyDescent="0.35">
      <c r="A22">
        <v>15</v>
      </c>
      <c r="B22" s="123" t="s">
        <v>196</v>
      </c>
      <c r="C22" s="159">
        <v>25</v>
      </c>
      <c r="D22" s="70" t="s">
        <v>36</v>
      </c>
      <c r="E22" s="58" t="s">
        <v>36</v>
      </c>
      <c r="F22" s="58" t="s">
        <v>36</v>
      </c>
      <c r="G22" s="9">
        <f>C22*G$6/E$2</f>
        <v>2.5</v>
      </c>
      <c r="H22" s="8">
        <f t="shared" ref="H22:H24" si="5">C22*H$6/H$2</f>
        <v>2.5000000000000001E-2</v>
      </c>
      <c r="I22" s="142">
        <f t="shared" ref="I22:I24" si="6">C22*I$6/H$2</f>
        <v>0.25</v>
      </c>
      <c r="J22" s="123">
        <f>J25</f>
        <v>3.5</v>
      </c>
      <c r="K22" s="184" t="s">
        <v>233</v>
      </c>
    </row>
    <row r="23" spans="1:12" x14ac:dyDescent="0.35">
      <c r="A23">
        <v>16</v>
      </c>
      <c r="B23" s="123" t="s">
        <v>197</v>
      </c>
      <c r="C23" s="159">
        <v>70</v>
      </c>
      <c r="D23" s="70" t="s">
        <v>36</v>
      </c>
      <c r="E23" s="58" t="s">
        <v>36</v>
      </c>
      <c r="F23" s="58" t="s">
        <v>36</v>
      </c>
      <c r="G23" s="9">
        <f t="shared" ref="G23:G24" si="7">C23*G$6/E$2</f>
        <v>7</v>
      </c>
      <c r="H23" s="8">
        <f t="shared" si="5"/>
        <v>7.0000000000000007E-2</v>
      </c>
      <c r="I23" s="142">
        <f t="shared" si="6"/>
        <v>0.7</v>
      </c>
      <c r="J23" s="123">
        <v>5.3</v>
      </c>
      <c r="K23" s="184" t="s">
        <v>234</v>
      </c>
    </row>
    <row r="24" spans="1:12" x14ac:dyDescent="0.35">
      <c r="A24">
        <v>17</v>
      </c>
      <c r="B24" s="123" t="s">
        <v>195</v>
      </c>
      <c r="C24" s="159">
        <v>125</v>
      </c>
      <c r="D24" s="70" t="s">
        <v>36</v>
      </c>
      <c r="E24" s="58" t="s">
        <v>36</v>
      </c>
      <c r="F24" s="58" t="s">
        <v>36</v>
      </c>
      <c r="G24" s="9">
        <f t="shared" si="7"/>
        <v>12.5</v>
      </c>
      <c r="H24" s="8">
        <f t="shared" si="5"/>
        <v>0.125</v>
      </c>
      <c r="I24" s="142">
        <f t="shared" si="6"/>
        <v>1.25</v>
      </c>
      <c r="J24" s="123">
        <f>J26</f>
        <v>7.2</v>
      </c>
      <c r="K24" s="184" t="s">
        <v>235</v>
      </c>
    </row>
    <row r="25" spans="1:12" x14ac:dyDescent="0.35">
      <c r="A25">
        <v>18</v>
      </c>
      <c r="B25" s="123" t="s">
        <v>223</v>
      </c>
      <c r="C25" s="159">
        <v>10600</v>
      </c>
      <c r="D25" s="176">
        <f>C25*D$6/E$2</f>
        <v>1.06</v>
      </c>
      <c r="E25" s="176">
        <f>C25*E$6/E$2</f>
        <v>10.6</v>
      </c>
      <c r="F25" s="176">
        <f>C25*F$6/E$2</f>
        <v>106</v>
      </c>
      <c r="G25" s="70" t="s">
        <v>36</v>
      </c>
      <c r="H25" s="58" t="s">
        <v>36</v>
      </c>
      <c r="I25" s="58" t="s">
        <v>36</v>
      </c>
      <c r="J25" s="123">
        <v>3.5</v>
      </c>
      <c r="K25" s="184" t="s">
        <v>36</v>
      </c>
    </row>
    <row r="26" spans="1:12" x14ac:dyDescent="0.35">
      <c r="A26">
        <v>19</v>
      </c>
      <c r="B26" s="123" t="s">
        <v>222</v>
      </c>
      <c r="C26" s="159">
        <v>40000</v>
      </c>
      <c r="D26" s="176">
        <f>C26*D$6/E$2</f>
        <v>4</v>
      </c>
      <c r="E26" s="176">
        <f>C26*E$6/E$2</f>
        <v>40</v>
      </c>
      <c r="F26" s="176">
        <f>C26*F$6/E$2</f>
        <v>400</v>
      </c>
      <c r="G26" s="70" t="s">
        <v>36</v>
      </c>
      <c r="H26" s="58" t="s">
        <v>36</v>
      </c>
      <c r="I26" s="58" t="s">
        <v>36</v>
      </c>
      <c r="J26" s="123">
        <v>7.2</v>
      </c>
      <c r="K26" s="184" t="s">
        <v>36</v>
      </c>
    </row>
    <row r="27" spans="1:12" x14ac:dyDescent="0.35">
      <c r="A27">
        <v>20</v>
      </c>
      <c r="B27" s="196" t="s">
        <v>181</v>
      </c>
      <c r="C27" s="190"/>
      <c r="D27" s="190"/>
      <c r="E27" s="195"/>
      <c r="F27" s="195"/>
      <c r="G27" s="195"/>
      <c r="H27" s="190"/>
      <c r="I27" s="191"/>
      <c r="J27" s="197"/>
      <c r="K27" s="198"/>
    </row>
    <row r="28" spans="1:12" x14ac:dyDescent="0.35">
      <c r="A28">
        <v>21</v>
      </c>
      <c r="B28" s="123" t="s">
        <v>218</v>
      </c>
      <c r="C28" s="159">
        <f>400+200</f>
        <v>600</v>
      </c>
      <c r="D28" s="175" t="s">
        <v>36</v>
      </c>
      <c r="E28" s="58" t="s">
        <v>36</v>
      </c>
      <c r="F28" s="58" t="s">
        <v>36</v>
      </c>
      <c r="G28" s="9">
        <f t="shared" ref="G28" si="8">C28*G$6/E$2</f>
        <v>60</v>
      </c>
      <c r="H28" s="8">
        <f t="shared" ref="H28" si="9">C28*H$6/H$2</f>
        <v>0.6</v>
      </c>
      <c r="I28" s="142">
        <f t="shared" ref="I28" si="10">C28*I$6/H$2</f>
        <v>6</v>
      </c>
      <c r="J28" s="181">
        <v>3</v>
      </c>
      <c r="K28" s="184" t="s">
        <v>227</v>
      </c>
    </row>
    <row r="29" spans="1:12" x14ac:dyDescent="0.35">
      <c r="A29">
        <v>22</v>
      </c>
      <c r="B29" s="123" t="s">
        <v>220</v>
      </c>
      <c r="C29" s="159">
        <v>1000</v>
      </c>
      <c r="D29" s="175" t="s">
        <v>36</v>
      </c>
      <c r="E29" s="58" t="s">
        <v>36</v>
      </c>
      <c r="F29" s="58" t="s">
        <v>36</v>
      </c>
      <c r="G29" s="9">
        <f t="shared" ref="G29:G30" si="11">C29*G$6/E$2</f>
        <v>100</v>
      </c>
      <c r="H29" s="8">
        <f t="shared" ref="H29:H30" si="12">C29*H$6/H$2</f>
        <v>1</v>
      </c>
      <c r="I29" s="142">
        <f t="shared" ref="I29" si="13">C29*I$6/H$2</f>
        <v>10</v>
      </c>
      <c r="J29" s="182">
        <v>9</v>
      </c>
      <c r="K29" s="184" t="s">
        <v>227</v>
      </c>
    </row>
    <row r="30" spans="1:12" x14ac:dyDescent="0.35">
      <c r="A30">
        <v>23</v>
      </c>
      <c r="B30" s="123" t="s">
        <v>221</v>
      </c>
      <c r="C30" s="159">
        <v>15000</v>
      </c>
      <c r="D30" s="175" t="s">
        <v>36</v>
      </c>
      <c r="E30" s="58" t="s">
        <v>36</v>
      </c>
      <c r="F30" s="176">
        <f>C30*F$6/E$2</f>
        <v>150</v>
      </c>
      <c r="G30" s="9">
        <f t="shared" si="11"/>
        <v>1500</v>
      </c>
      <c r="H30" s="8">
        <f t="shared" si="12"/>
        <v>15</v>
      </c>
      <c r="I30" s="87" t="s">
        <v>36</v>
      </c>
      <c r="J30" s="182">
        <v>10</v>
      </c>
      <c r="K30" s="184" t="s">
        <v>228</v>
      </c>
    </row>
    <row r="31" spans="1:12" x14ac:dyDescent="0.35">
      <c r="A31">
        <v>24</v>
      </c>
      <c r="B31" s="123" t="s">
        <v>231</v>
      </c>
      <c r="C31" s="159"/>
      <c r="D31" s="159"/>
      <c r="E31" s="9"/>
      <c r="F31" s="9"/>
      <c r="G31" s="9"/>
      <c r="H31" s="159"/>
      <c r="I31" s="171"/>
      <c r="J31" s="182"/>
      <c r="K31" s="184"/>
    </row>
    <row r="32" spans="1:12" ht="15" thickBot="1" x14ac:dyDescent="0.4">
      <c r="A32">
        <v>25</v>
      </c>
      <c r="B32" s="112"/>
      <c r="C32" s="172"/>
      <c r="D32" s="172"/>
      <c r="E32" s="50"/>
      <c r="F32" s="50"/>
      <c r="G32" s="50"/>
      <c r="H32" s="172"/>
      <c r="I32" s="173"/>
      <c r="J32" s="183"/>
      <c r="K32" s="185"/>
    </row>
    <row r="33" spans="1:13" ht="15" thickTop="1" x14ac:dyDescent="0.35"/>
    <row r="36" spans="1:13" ht="24" thickBot="1" x14ac:dyDescent="0.6">
      <c r="B36" s="2" t="s">
        <v>22</v>
      </c>
      <c r="C36" s="2"/>
      <c r="D36" s="2"/>
    </row>
    <row r="37" spans="1:13" ht="15" thickTop="1" x14ac:dyDescent="0.35">
      <c r="B37" s="5"/>
      <c r="C37" s="15" t="s">
        <v>177</v>
      </c>
      <c r="D37" s="6" t="s">
        <v>187</v>
      </c>
      <c r="E37" s="6" t="s">
        <v>179</v>
      </c>
      <c r="F37" s="6" t="s">
        <v>179</v>
      </c>
      <c r="G37" s="6" t="s">
        <v>179</v>
      </c>
      <c r="H37" s="6" t="s">
        <v>179</v>
      </c>
      <c r="I37" s="6" t="s">
        <v>187</v>
      </c>
      <c r="J37" s="80" t="s">
        <v>198</v>
      </c>
      <c r="K37" s="80" t="s">
        <v>212</v>
      </c>
      <c r="L37" s="3" t="s">
        <v>36</v>
      </c>
    </row>
    <row r="38" spans="1:13" x14ac:dyDescent="0.35">
      <c r="B38" s="51"/>
      <c r="C38" s="7"/>
      <c r="D38" s="3">
        <v>100</v>
      </c>
      <c r="E38" s="133">
        <v>1000</v>
      </c>
      <c r="F38" s="133">
        <v>10000</v>
      </c>
      <c r="G38" s="133">
        <v>100000</v>
      </c>
      <c r="H38" s="133">
        <v>1000000</v>
      </c>
      <c r="I38" s="133">
        <v>10000000</v>
      </c>
      <c r="J38" s="123" t="s">
        <v>199</v>
      </c>
      <c r="K38" s="123" t="s">
        <v>214</v>
      </c>
      <c r="L38" s="3" t="s">
        <v>36</v>
      </c>
    </row>
    <row r="39" spans="1:13" ht="15" thickBot="1" x14ac:dyDescent="0.4">
      <c r="B39" s="17"/>
      <c r="C39" s="13"/>
      <c r="D39" s="18" t="s">
        <v>184</v>
      </c>
      <c r="E39" s="18" t="s">
        <v>184</v>
      </c>
      <c r="F39" s="18" t="s">
        <v>184</v>
      </c>
      <c r="G39" s="18" t="s">
        <v>184</v>
      </c>
      <c r="H39" s="18" t="s">
        <v>175</v>
      </c>
      <c r="I39" s="18" t="s">
        <v>175</v>
      </c>
      <c r="J39" s="112"/>
      <c r="K39" s="112" t="s">
        <v>213</v>
      </c>
      <c r="L39" s="3" t="s">
        <v>36</v>
      </c>
    </row>
    <row r="40" spans="1:13" ht="15" thickTop="1" x14ac:dyDescent="0.35">
      <c r="A40">
        <v>1</v>
      </c>
      <c r="B40" s="187" t="s">
        <v>178</v>
      </c>
      <c r="C40" s="202"/>
      <c r="D40" s="203"/>
      <c r="E40" s="195"/>
      <c r="F40" s="195"/>
      <c r="G40" s="195"/>
      <c r="H40" s="201"/>
      <c r="I40" s="201"/>
      <c r="J40" s="192"/>
      <c r="K40" s="192"/>
      <c r="L40" s="3" t="s">
        <v>36</v>
      </c>
    </row>
    <row r="41" spans="1:13" x14ac:dyDescent="0.35">
      <c r="A41">
        <v>2</v>
      </c>
      <c r="B41" s="51" t="s">
        <v>182</v>
      </c>
      <c r="C41" s="174" t="s">
        <v>183</v>
      </c>
      <c r="D41" s="70" t="s">
        <v>37</v>
      </c>
      <c r="E41" s="70" t="s">
        <v>37</v>
      </c>
      <c r="F41" s="58" t="s">
        <v>36</v>
      </c>
      <c r="G41" s="58" t="s">
        <v>36</v>
      </c>
      <c r="H41" s="175" t="s">
        <v>36</v>
      </c>
      <c r="I41" s="179" t="s">
        <v>36</v>
      </c>
      <c r="J41" s="123" t="s">
        <v>183</v>
      </c>
      <c r="K41" s="123" t="s">
        <v>215</v>
      </c>
      <c r="L41" s="3" t="s">
        <v>36</v>
      </c>
    </row>
    <row r="42" spans="1:13" x14ac:dyDescent="0.35">
      <c r="A42">
        <v>3</v>
      </c>
      <c r="B42" s="51" t="s">
        <v>189</v>
      </c>
      <c r="C42" s="174" t="s">
        <v>190</v>
      </c>
      <c r="D42" s="70" t="s">
        <v>37</v>
      </c>
      <c r="E42" s="70" t="s">
        <v>37</v>
      </c>
      <c r="F42" s="58" t="s">
        <v>36</v>
      </c>
      <c r="G42" s="58" t="s">
        <v>36</v>
      </c>
      <c r="H42" s="175" t="s">
        <v>36</v>
      </c>
      <c r="I42" s="179" t="s">
        <v>36</v>
      </c>
      <c r="J42" s="123" t="s">
        <v>190</v>
      </c>
      <c r="K42" s="149" t="s">
        <v>190</v>
      </c>
      <c r="L42" s="3" t="s">
        <v>36</v>
      </c>
    </row>
    <row r="43" spans="1:13" x14ac:dyDescent="0.35">
      <c r="A43">
        <v>4</v>
      </c>
      <c r="B43" s="51" t="s">
        <v>191</v>
      </c>
      <c r="C43" s="174" t="s">
        <v>192</v>
      </c>
      <c r="D43" s="70" t="s">
        <v>37</v>
      </c>
      <c r="E43" s="70" t="s">
        <v>37</v>
      </c>
      <c r="F43" s="58" t="s">
        <v>36</v>
      </c>
      <c r="G43" s="58" t="s">
        <v>36</v>
      </c>
      <c r="H43" s="175" t="s">
        <v>36</v>
      </c>
      <c r="I43" s="179" t="s">
        <v>36</v>
      </c>
      <c r="J43" s="123" t="s">
        <v>192</v>
      </c>
      <c r="K43" s="149" t="s">
        <v>192</v>
      </c>
      <c r="L43" s="3" t="s">
        <v>36</v>
      </c>
    </row>
    <row r="44" spans="1:13" x14ac:dyDescent="0.35">
      <c r="A44">
        <v>5</v>
      </c>
      <c r="B44" s="187" t="s">
        <v>180</v>
      </c>
      <c r="C44" s="199"/>
      <c r="D44" s="200"/>
      <c r="E44" s="200"/>
      <c r="F44" s="200"/>
      <c r="G44" s="200"/>
      <c r="H44" s="200"/>
      <c r="I44" s="200"/>
      <c r="J44" s="192"/>
      <c r="K44" s="192"/>
      <c r="L44" s="3" t="s">
        <v>36</v>
      </c>
    </row>
    <row r="45" spans="1:13" x14ac:dyDescent="0.35">
      <c r="A45">
        <v>6</v>
      </c>
      <c r="B45" s="123" t="s">
        <v>186</v>
      </c>
      <c r="C45" s="4" t="s">
        <v>185</v>
      </c>
      <c r="D45" s="70" t="s">
        <v>37</v>
      </c>
      <c r="E45" s="70" t="s">
        <v>37</v>
      </c>
      <c r="F45" s="70"/>
      <c r="G45" s="70"/>
      <c r="H45" s="70" t="s">
        <v>37</v>
      </c>
      <c r="I45" s="70" t="s">
        <v>37</v>
      </c>
      <c r="J45" s="123" t="s">
        <v>36</v>
      </c>
      <c r="K45" s="149" t="s">
        <v>185</v>
      </c>
      <c r="L45" s="3" t="s">
        <v>36</v>
      </c>
    </row>
    <row r="46" spans="1:13" x14ac:dyDescent="0.35">
      <c r="A46">
        <v>7</v>
      </c>
      <c r="B46" s="123" t="s">
        <v>217</v>
      </c>
      <c r="C46" s="4" t="s">
        <v>193</v>
      </c>
      <c r="D46" s="70" t="s">
        <v>37</v>
      </c>
      <c r="E46" s="70" t="s">
        <v>37</v>
      </c>
      <c r="F46" s="70"/>
      <c r="G46" s="70"/>
      <c r="H46" s="70" t="s">
        <v>37</v>
      </c>
      <c r="I46" s="70" t="s">
        <v>37</v>
      </c>
      <c r="J46" s="123" t="s">
        <v>36</v>
      </c>
      <c r="K46" s="123" t="s">
        <v>193</v>
      </c>
      <c r="L46" s="3" t="s">
        <v>36</v>
      </c>
    </row>
    <row r="47" spans="1:13" x14ac:dyDescent="0.35">
      <c r="A47">
        <v>8</v>
      </c>
      <c r="B47" s="123" t="s">
        <v>224</v>
      </c>
      <c r="C47" s="4" t="s">
        <v>194</v>
      </c>
      <c r="D47" s="70" t="s">
        <v>37</v>
      </c>
      <c r="E47" s="70" t="s">
        <v>37</v>
      </c>
      <c r="F47" s="70"/>
      <c r="G47" s="70"/>
      <c r="H47" s="70" t="s">
        <v>37</v>
      </c>
      <c r="I47" s="70" t="s">
        <v>37</v>
      </c>
      <c r="J47" s="149" t="s">
        <v>201</v>
      </c>
      <c r="K47" s="149" t="s">
        <v>225</v>
      </c>
      <c r="L47" t="s">
        <v>236</v>
      </c>
      <c r="M47" t="s">
        <v>36</v>
      </c>
    </row>
    <row r="48" spans="1:13" x14ac:dyDescent="0.35">
      <c r="A48">
        <v>9</v>
      </c>
      <c r="B48" s="123" t="s">
        <v>238</v>
      </c>
      <c r="C48" s="186" t="s">
        <v>247</v>
      </c>
      <c r="D48" s="70"/>
      <c r="E48" s="70"/>
      <c r="F48" s="70"/>
      <c r="G48" s="70"/>
      <c r="H48" s="70"/>
      <c r="I48" s="70"/>
      <c r="J48" s="149" t="s">
        <v>232</v>
      </c>
      <c r="K48" s="149"/>
      <c r="L48" t="s">
        <v>236</v>
      </c>
      <c r="M48" t="s">
        <v>36</v>
      </c>
    </row>
    <row r="49" spans="1:13" x14ac:dyDescent="0.35">
      <c r="A49">
        <v>10</v>
      </c>
      <c r="B49" s="123" t="s">
        <v>239</v>
      </c>
      <c r="C49" s="186" t="s">
        <v>247</v>
      </c>
      <c r="D49" s="70"/>
      <c r="E49" s="70"/>
      <c r="F49" s="70"/>
      <c r="G49" s="70"/>
      <c r="H49" s="70"/>
      <c r="I49" s="70"/>
      <c r="J49" s="123" t="s">
        <v>232</v>
      </c>
      <c r="K49" s="149" t="s">
        <v>246</v>
      </c>
      <c r="L49" t="s">
        <v>236</v>
      </c>
      <c r="M49" t="s">
        <v>36</v>
      </c>
    </row>
    <row r="50" spans="1:13" x14ac:dyDescent="0.35">
      <c r="A50">
        <v>11</v>
      </c>
      <c r="B50" s="123" t="s">
        <v>240</v>
      </c>
      <c r="C50" s="4" t="s">
        <v>241</v>
      </c>
      <c r="D50" s="70" t="s">
        <v>36</v>
      </c>
      <c r="E50" s="70"/>
      <c r="F50" s="70"/>
      <c r="G50" s="70"/>
      <c r="H50" s="70"/>
      <c r="I50" s="70"/>
      <c r="J50" s="123" t="s">
        <v>241</v>
      </c>
      <c r="K50" s="149" t="s">
        <v>241</v>
      </c>
      <c r="L50" s="3" t="s">
        <v>36</v>
      </c>
    </row>
    <row r="51" spans="1:13" x14ac:dyDescent="0.35">
      <c r="A51">
        <v>12</v>
      </c>
      <c r="B51" s="123" t="s">
        <v>202</v>
      </c>
      <c r="C51" s="4" t="s">
        <v>201</v>
      </c>
      <c r="D51" s="70" t="s">
        <v>37</v>
      </c>
      <c r="E51" s="70" t="s">
        <v>37</v>
      </c>
      <c r="F51" s="70"/>
      <c r="G51" s="70"/>
      <c r="H51" s="70"/>
      <c r="I51" s="70"/>
      <c r="J51" s="123" t="s">
        <v>201</v>
      </c>
      <c r="K51" s="123" t="s">
        <v>36</v>
      </c>
      <c r="L51" s="3"/>
    </row>
    <row r="52" spans="1:13" x14ac:dyDescent="0.35">
      <c r="A52">
        <v>13</v>
      </c>
      <c r="B52" s="123" t="s">
        <v>203</v>
      </c>
      <c r="C52" s="4" t="s">
        <v>204</v>
      </c>
      <c r="D52" s="70" t="s">
        <v>37</v>
      </c>
      <c r="E52" s="70" t="s">
        <v>37</v>
      </c>
      <c r="F52" s="70"/>
      <c r="G52" s="70"/>
      <c r="H52" s="70"/>
      <c r="I52" s="70"/>
      <c r="J52" s="123" t="s">
        <v>204</v>
      </c>
      <c r="K52" s="123" t="s">
        <v>36</v>
      </c>
      <c r="L52" s="3"/>
    </row>
    <row r="53" spans="1:13" x14ac:dyDescent="0.35">
      <c r="A53">
        <v>14</v>
      </c>
      <c r="B53" s="123" t="s">
        <v>205</v>
      </c>
      <c r="C53" t="s">
        <v>94</v>
      </c>
      <c r="D53" s="70" t="s">
        <v>37</v>
      </c>
      <c r="E53" s="70" t="s">
        <v>37</v>
      </c>
      <c r="F53" s="70"/>
      <c r="G53" s="70"/>
      <c r="H53" s="70"/>
      <c r="I53" s="70"/>
      <c r="J53" s="149" t="s">
        <v>232</v>
      </c>
      <c r="K53" s="123" t="s">
        <v>36</v>
      </c>
      <c r="L53" s="3"/>
    </row>
    <row r="54" spans="1:13" x14ac:dyDescent="0.35">
      <c r="A54">
        <v>15</v>
      </c>
      <c r="B54" s="123" t="s">
        <v>196</v>
      </c>
      <c r="C54" s="4" t="s">
        <v>200</v>
      </c>
      <c r="D54" s="70" t="s">
        <v>37</v>
      </c>
      <c r="E54" s="70" t="s">
        <v>37</v>
      </c>
      <c r="F54" s="70"/>
      <c r="G54" s="70" t="s">
        <v>37</v>
      </c>
      <c r="H54" s="70" t="s">
        <v>37</v>
      </c>
      <c r="I54" s="70" t="s">
        <v>37</v>
      </c>
      <c r="J54" s="123"/>
      <c r="K54" s="123" t="s">
        <v>200</v>
      </c>
      <c r="L54" s="3" t="s">
        <v>36</v>
      </c>
    </row>
    <row r="55" spans="1:13" x14ac:dyDescent="0.35">
      <c r="A55">
        <v>16</v>
      </c>
      <c r="B55" s="123" t="s">
        <v>197</v>
      </c>
      <c r="C55" t="s">
        <v>200</v>
      </c>
      <c r="D55" s="70" t="s">
        <v>37</v>
      </c>
      <c r="E55" s="70" t="s">
        <v>37</v>
      </c>
      <c r="F55" s="70"/>
      <c r="G55" s="70" t="s">
        <v>37</v>
      </c>
      <c r="H55" s="70" t="s">
        <v>37</v>
      </c>
      <c r="I55" s="70" t="s">
        <v>37</v>
      </c>
      <c r="J55" s="123"/>
      <c r="K55" s="123" t="s">
        <v>200</v>
      </c>
      <c r="L55" s="3" t="s">
        <v>36</v>
      </c>
    </row>
    <row r="56" spans="1:13" x14ac:dyDescent="0.35">
      <c r="A56">
        <v>17</v>
      </c>
      <c r="B56" s="123" t="s">
        <v>195</v>
      </c>
      <c r="C56" t="s">
        <v>200</v>
      </c>
      <c r="D56" s="70" t="s">
        <v>37</v>
      </c>
      <c r="E56" s="70" t="s">
        <v>37</v>
      </c>
      <c r="F56" s="70"/>
      <c r="G56" s="70" t="s">
        <v>37</v>
      </c>
      <c r="H56" s="70" t="s">
        <v>37</v>
      </c>
      <c r="I56" s="70" t="s">
        <v>37</v>
      </c>
      <c r="J56" s="123"/>
      <c r="K56" s="123" t="s">
        <v>200</v>
      </c>
      <c r="L56" s="3" t="s">
        <v>36</v>
      </c>
    </row>
    <row r="57" spans="1:13" x14ac:dyDescent="0.35">
      <c r="A57">
        <v>18</v>
      </c>
      <c r="B57" s="123" t="s">
        <v>223</v>
      </c>
      <c r="C57" t="s">
        <v>206</v>
      </c>
      <c r="D57" s="70" t="s">
        <v>37</v>
      </c>
      <c r="E57" s="70" t="s">
        <v>37</v>
      </c>
      <c r="F57" s="70"/>
      <c r="G57" s="70"/>
      <c r="H57" s="70"/>
      <c r="I57" s="70"/>
      <c r="J57" s="123" t="s">
        <v>206</v>
      </c>
      <c r="K57" s="123"/>
      <c r="L57" s="3" t="s">
        <v>36</v>
      </c>
    </row>
    <row r="58" spans="1:13" x14ac:dyDescent="0.35">
      <c r="A58">
        <v>19</v>
      </c>
      <c r="B58" s="123" t="s">
        <v>222</v>
      </c>
      <c r="C58" t="s">
        <v>208</v>
      </c>
      <c r="D58" s="70"/>
      <c r="E58" s="70"/>
      <c r="F58" s="70"/>
      <c r="G58" s="70"/>
      <c r="H58" s="70"/>
      <c r="I58" s="70"/>
      <c r="J58" s="149" t="s">
        <v>207</v>
      </c>
      <c r="K58" s="123"/>
      <c r="L58" s="3" t="s">
        <v>36</v>
      </c>
    </row>
    <row r="59" spans="1:13" x14ac:dyDescent="0.35">
      <c r="A59">
        <v>20</v>
      </c>
      <c r="B59" s="196" t="s">
        <v>181</v>
      </c>
      <c r="C59" s="201"/>
      <c r="D59" s="201"/>
      <c r="E59" s="201"/>
      <c r="F59" s="201"/>
      <c r="G59" s="201"/>
      <c r="H59" s="201"/>
      <c r="I59" s="201"/>
      <c r="J59" s="192"/>
      <c r="K59" s="192"/>
      <c r="L59" s="3" t="s">
        <v>36</v>
      </c>
    </row>
    <row r="60" spans="1:13" x14ac:dyDescent="0.35">
      <c r="A60">
        <v>21</v>
      </c>
      <c r="B60" s="123" t="s">
        <v>218</v>
      </c>
      <c r="C60" s="4" t="s">
        <v>209</v>
      </c>
      <c r="D60" s="4" t="s">
        <v>210</v>
      </c>
      <c r="E60" s="70" t="s">
        <v>36</v>
      </c>
      <c r="F60" s="42" t="s">
        <v>36</v>
      </c>
      <c r="J60" s="123" t="s">
        <v>211</v>
      </c>
      <c r="K60" s="149" t="s">
        <v>219</v>
      </c>
      <c r="L60" s="3" t="s">
        <v>36</v>
      </c>
    </row>
    <row r="61" spans="1:13" x14ac:dyDescent="0.35">
      <c r="A61">
        <v>22</v>
      </c>
      <c r="B61" s="123" t="s">
        <v>220</v>
      </c>
      <c r="J61" s="123"/>
      <c r="K61" s="123"/>
      <c r="L61" s="3" t="s">
        <v>36</v>
      </c>
    </row>
    <row r="62" spans="1:13" x14ac:dyDescent="0.35">
      <c r="A62">
        <v>23</v>
      </c>
      <c r="B62" s="123" t="s">
        <v>221</v>
      </c>
      <c r="C62" s="4" t="s">
        <v>250</v>
      </c>
      <c r="J62" s="123"/>
      <c r="K62" s="123"/>
      <c r="L62" s="3"/>
    </row>
    <row r="63" spans="1:13" x14ac:dyDescent="0.35">
      <c r="A63">
        <v>24</v>
      </c>
      <c r="B63" s="123" t="s">
        <v>231</v>
      </c>
      <c r="J63" s="123"/>
      <c r="K63" s="123"/>
      <c r="L63" s="3"/>
    </row>
    <row r="64" spans="1:13" ht="15" thickBot="1" x14ac:dyDescent="0.4">
      <c r="A64">
        <v>25</v>
      </c>
      <c r="B64" s="112"/>
      <c r="C64" s="17"/>
      <c r="D64" s="14"/>
      <c r="E64" s="14"/>
      <c r="F64" s="14"/>
      <c r="G64" s="14"/>
      <c r="H64" s="14"/>
      <c r="I64" s="28"/>
      <c r="J64" s="112"/>
      <c r="K64" s="112"/>
      <c r="L64" s="3" t="s">
        <v>36</v>
      </c>
    </row>
    <row r="65" ht="15" thickTop="1" x14ac:dyDescent="0.35"/>
  </sheetData>
  <phoneticPr fontId="8" type="noConversion"/>
  <hyperlinks>
    <hyperlink ref="C42" r:id="rId1" xr:uid="{698FA5EC-9C8E-4E6D-B0B0-5473293BDFD2}"/>
    <hyperlink ref="C43" r:id="rId2" xr:uid="{617574D0-154B-406F-ABED-37EFE6169D16}"/>
    <hyperlink ref="J58" r:id="rId3" xr:uid="{7B3A7752-1FA2-4D2C-9E5C-B1D6915A7BE8}"/>
    <hyperlink ref="C60" r:id="rId4" xr:uid="{9E5D3041-2C73-4891-85A4-AD96291472F2}"/>
    <hyperlink ref="D60" r:id="rId5" xr:uid="{1FEDC223-9918-4E8F-8DFB-5B1CAF4D83F5}"/>
    <hyperlink ref="C41" r:id="rId6" xr:uid="{EF57936D-EC83-4F86-BCFB-A44CB978FD11}"/>
    <hyperlink ref="K42" r:id="rId7" xr:uid="{0B488C47-1248-48A2-A238-19378F0DA080}"/>
    <hyperlink ref="K43" r:id="rId8" xr:uid="{C7A042CE-B236-43E6-9EF5-40BD50ADCACF}"/>
    <hyperlink ref="C45" r:id="rId9" xr:uid="{B38E383C-5111-4A91-82C9-62DD88D63D7D}"/>
    <hyperlink ref="C46" r:id="rId10" xr:uid="{FA8A52D7-C316-4F5F-8D6F-6E8079184919}"/>
    <hyperlink ref="C47" r:id="rId11" xr:uid="{A2F160E5-2EF7-46CA-A2EC-43AFE0B26528}"/>
    <hyperlink ref="K60" r:id="rId12" xr:uid="{11AD6390-D6CA-46B7-8CCE-EAEC3260E027}"/>
    <hyperlink ref="K45" r:id="rId13" xr:uid="{5F656278-C68E-4A44-9A3B-68BB8411BD05}"/>
    <hyperlink ref="C51" r:id="rId14" xr:uid="{B9B987A8-AEA7-4550-A0E6-683A46DDDC10}"/>
    <hyperlink ref="C52" r:id="rId15" xr:uid="{BD83CB91-9B8B-4A90-A6B3-DD5B0D252C06}"/>
    <hyperlink ref="C54" r:id="rId16" xr:uid="{9B26B9B4-9FD1-4869-A123-8122593480DE}"/>
    <hyperlink ref="J53" r:id="rId17" xr:uid="{4FEC5E02-4D04-4F2D-A702-AC628E46F278}"/>
    <hyperlink ref="C50" r:id="rId18" xr:uid="{72506C61-A04D-417A-B4E9-831823C53C58}"/>
    <hyperlink ref="K47" r:id="rId19" xr:uid="{22130153-30A8-45C9-8D79-8ACA5A7E5D33}"/>
    <hyperlink ref="J47" r:id="rId20" xr:uid="{1A932006-50E5-4DF3-B107-FEDCCB38F1CB}"/>
    <hyperlink ref="J48" r:id="rId21" xr:uid="{43CDC700-093E-467D-9D0D-F96F24A27B49}"/>
    <hyperlink ref="C62" r:id="rId22" xr:uid="{376309C0-CBD5-4F52-A58A-26131954D6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Data24jan2022ToOct312023</vt:lpstr>
      <vt:lpstr>Data24Jan2022To15Jan2024</vt:lpstr>
      <vt:lpstr>CostOfWeapons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2024-03-11T12:13:46Z</dcterms:modified>
</cp:coreProperties>
</file>