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V:\8_MakingTheFutureBetter\2023\27_#23_UkraineWarKillRates_jun2023\1_FilesUsedForYTvideo\"/>
    </mc:Choice>
  </mc:AlternateContent>
  <xr:revisionPtr revIDLastSave="0" documentId="13_ncr:1_{1F4A5689-9764-41C7-8D14-415D71847265}" xr6:coauthVersionLast="47" xr6:coauthVersionMax="47" xr10:uidLastSave="{00000000-0000-0000-0000-000000000000}"/>
  <bookViews>
    <workbookView xWindow="-24160" yWindow="2440" windowWidth="23590" windowHeight="18440" xr2:uid="{00000000-000D-0000-FFFF-FFFF00000000}"/>
  </bookViews>
  <sheets>
    <sheet name="KillRatios" sheetId="1" r:id="rId1"/>
    <sheet name="GDP&amp;Popul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" i="1" l="1"/>
  <c r="P41" i="1" s="1"/>
  <c r="P27" i="1"/>
  <c r="M27" i="1"/>
  <c r="P20" i="1"/>
  <c r="M20" i="1" s="1"/>
  <c r="P50" i="1"/>
  <c r="N53" i="1"/>
  <c r="N50" i="1"/>
  <c r="Q50" i="1" s="1"/>
  <c r="H39" i="1"/>
  <c r="H28" i="1"/>
  <c r="H23" i="1"/>
  <c r="H24" i="1"/>
  <c r="H22" i="1"/>
  <c r="H27" i="1" s="1"/>
  <c r="H15" i="1"/>
  <c r="H16" i="1"/>
  <c r="F39" i="1"/>
  <c r="E14" i="1"/>
  <c r="E18" i="1"/>
  <c r="E19" i="1"/>
  <c r="E22" i="1"/>
  <c r="I22" i="1" s="1"/>
  <c r="E23" i="1"/>
  <c r="I23" i="1" s="1"/>
  <c r="E24" i="1"/>
  <c r="I24" i="1" s="1"/>
  <c r="E25" i="1"/>
  <c r="E26" i="1"/>
  <c r="E30" i="1"/>
  <c r="E31" i="1"/>
  <c r="E40" i="1"/>
  <c r="E42" i="1"/>
  <c r="E43" i="1"/>
  <c r="I43" i="1" s="1"/>
  <c r="M12" i="1"/>
  <c r="H12" i="1" s="1"/>
  <c r="K13" i="1"/>
  <c r="E13" i="1" s="1"/>
  <c r="L13" i="1"/>
  <c r="M13" i="1"/>
  <c r="H13" i="1" s="1"/>
  <c r="K14" i="1"/>
  <c r="L14" i="1"/>
  <c r="M14" i="1"/>
  <c r="H14" i="1" s="1"/>
  <c r="K15" i="1"/>
  <c r="E15" i="1" s="1"/>
  <c r="L15" i="1"/>
  <c r="M15" i="1"/>
  <c r="K16" i="1"/>
  <c r="E16" i="1" s="1"/>
  <c r="L16" i="1"/>
  <c r="M16" i="1"/>
  <c r="K17" i="1"/>
  <c r="E17" i="1" s="1"/>
  <c r="L17" i="1"/>
  <c r="M17" i="1"/>
  <c r="H17" i="1" s="1"/>
  <c r="K18" i="1"/>
  <c r="L18" i="1"/>
  <c r="M18" i="1"/>
  <c r="H18" i="1" s="1"/>
  <c r="K19" i="1"/>
  <c r="L19" i="1"/>
  <c r="M19" i="1"/>
  <c r="H19" i="1" s="1"/>
  <c r="I19" i="1" s="1"/>
  <c r="L20" i="1"/>
  <c r="F20" i="1" s="1"/>
  <c r="K21" i="1"/>
  <c r="E21" i="1" s="1"/>
  <c r="L21" i="1"/>
  <c r="F21" i="1" s="1"/>
  <c r="M21" i="1"/>
  <c r="H21" i="1" s="1"/>
  <c r="K22" i="1"/>
  <c r="L22" i="1"/>
  <c r="M22" i="1"/>
  <c r="K23" i="1"/>
  <c r="L23" i="1"/>
  <c r="M23" i="1"/>
  <c r="K24" i="1"/>
  <c r="L24" i="1"/>
  <c r="M24" i="1"/>
  <c r="K25" i="1"/>
  <c r="L25" i="1"/>
  <c r="M25" i="1"/>
  <c r="H25" i="1" s="1"/>
  <c r="K26" i="1"/>
  <c r="L26" i="1"/>
  <c r="M26" i="1"/>
  <c r="H26" i="1" s="1"/>
  <c r="L27" i="1"/>
  <c r="F27" i="1" s="1"/>
  <c r="K28" i="1"/>
  <c r="E28" i="1" s="1"/>
  <c r="L28" i="1"/>
  <c r="M28" i="1"/>
  <c r="K29" i="1"/>
  <c r="E29" i="1" s="1"/>
  <c r="L29" i="1"/>
  <c r="M29" i="1"/>
  <c r="H29" i="1" s="1"/>
  <c r="K30" i="1"/>
  <c r="L30" i="1"/>
  <c r="M30" i="1"/>
  <c r="H30" i="1" s="1"/>
  <c r="K31" i="1"/>
  <c r="L31" i="1"/>
  <c r="M31" i="1"/>
  <c r="H31" i="1" s="1"/>
  <c r="K32" i="1"/>
  <c r="E32" i="1" s="1"/>
  <c r="L32" i="1"/>
  <c r="M32" i="1"/>
  <c r="H32" i="1" s="1"/>
  <c r="K33" i="1"/>
  <c r="L33" i="1"/>
  <c r="F33" i="1" s="1"/>
  <c r="K34" i="1"/>
  <c r="E34" i="1" s="1"/>
  <c r="L34" i="1"/>
  <c r="F34" i="1" s="1"/>
  <c r="M34" i="1"/>
  <c r="H34" i="1" s="1"/>
  <c r="K35" i="1"/>
  <c r="E35" i="1" s="1"/>
  <c r="L35" i="1"/>
  <c r="F35" i="1" s="1"/>
  <c r="M35" i="1"/>
  <c r="H35" i="1" s="1"/>
  <c r="K36" i="1"/>
  <c r="E36" i="1" s="1"/>
  <c r="L36" i="1"/>
  <c r="M36" i="1"/>
  <c r="H36" i="1" s="1"/>
  <c r="K37" i="1"/>
  <c r="E37" i="1" s="1"/>
  <c r="L37" i="1"/>
  <c r="M37" i="1"/>
  <c r="H37" i="1" s="1"/>
  <c r="K38" i="1"/>
  <c r="L38" i="1"/>
  <c r="F38" i="1" s="1"/>
  <c r="K39" i="1"/>
  <c r="E39" i="1" s="1"/>
  <c r="I39" i="1" s="1"/>
  <c r="L39" i="1"/>
  <c r="M39" i="1"/>
  <c r="K40" i="1"/>
  <c r="L40" i="1"/>
  <c r="F40" i="1" s="1"/>
  <c r="M40" i="1"/>
  <c r="H40" i="1" s="1"/>
  <c r="K42" i="1"/>
  <c r="L42" i="1"/>
  <c r="M42" i="1"/>
  <c r="H42" i="1" s="1"/>
  <c r="K43" i="1"/>
  <c r="L43" i="1"/>
  <c r="M43" i="1"/>
  <c r="H43" i="1" s="1"/>
  <c r="K44" i="1"/>
  <c r="E44" i="1" s="1"/>
  <c r="L44" i="1"/>
  <c r="M44" i="1"/>
  <c r="H44" i="1" s="1"/>
  <c r="I44" i="1" s="1"/>
  <c r="K45" i="1"/>
  <c r="E45" i="1" s="1"/>
  <c r="L45" i="1"/>
  <c r="M45" i="1"/>
  <c r="H45" i="1" s="1"/>
  <c r="I45" i="1" s="1"/>
  <c r="K46" i="1"/>
  <c r="L46" i="1"/>
  <c r="F46" i="1" s="1"/>
  <c r="F47" i="1" s="1"/>
  <c r="K47" i="1"/>
  <c r="L12" i="1"/>
  <c r="F12" i="1" s="1"/>
  <c r="K12" i="1"/>
  <c r="E12" i="1" s="1"/>
  <c r="Q45" i="1"/>
  <c r="Q44" i="1"/>
  <c r="Q43" i="1"/>
  <c r="Q42" i="1"/>
  <c r="Q40" i="1"/>
  <c r="Q39" i="1"/>
  <c r="Q37" i="1"/>
  <c r="Q36" i="1"/>
  <c r="Q35" i="1"/>
  <c r="Q34" i="1"/>
  <c r="Q32" i="1"/>
  <c r="Q31" i="1"/>
  <c r="Q30" i="1"/>
  <c r="Q29" i="1"/>
  <c r="Q28" i="1"/>
  <c r="Q26" i="1"/>
  <c r="Q25" i="1"/>
  <c r="Q24" i="1"/>
  <c r="Q23" i="1"/>
  <c r="Q22" i="1"/>
  <c r="Q21" i="1"/>
  <c r="Q19" i="1"/>
  <c r="Q18" i="1"/>
  <c r="Q17" i="1"/>
  <c r="Q16" i="1"/>
  <c r="Q15" i="1"/>
  <c r="Q14" i="1"/>
  <c r="Q13" i="1"/>
  <c r="Q12" i="1"/>
  <c r="P38" i="1"/>
  <c r="M38" i="1" s="1"/>
  <c r="O47" i="1"/>
  <c r="L47" i="1" s="1"/>
  <c r="O41" i="1"/>
  <c r="L41" i="1" s="1"/>
  <c r="N38" i="1"/>
  <c r="N33" i="1"/>
  <c r="N27" i="1"/>
  <c r="K27" i="1" s="1"/>
  <c r="N20" i="1"/>
  <c r="N41" i="1" s="1"/>
  <c r="A1" i="2"/>
  <c r="A3" i="2"/>
  <c r="A4" i="2"/>
  <c r="F11" i="2"/>
  <c r="F10" i="2"/>
  <c r="H56" i="1"/>
  <c r="G56" i="1"/>
  <c r="H55" i="1"/>
  <c r="G55" i="1"/>
  <c r="G11" i="1"/>
  <c r="G10" i="1"/>
  <c r="H11" i="1"/>
  <c r="H10" i="1"/>
  <c r="M33" i="1" l="1"/>
  <c r="Q27" i="1"/>
  <c r="Q20" i="1"/>
  <c r="Q38" i="1"/>
  <c r="H38" i="1"/>
  <c r="I34" i="1"/>
  <c r="I32" i="1"/>
  <c r="H33" i="1"/>
  <c r="I29" i="1"/>
  <c r="I21" i="1"/>
  <c r="I16" i="1"/>
  <c r="Q33" i="1"/>
  <c r="I18" i="1"/>
  <c r="E50" i="1"/>
  <c r="I42" i="1"/>
  <c r="K41" i="1"/>
  <c r="I28" i="1"/>
  <c r="E33" i="1"/>
  <c r="I17" i="1"/>
  <c r="I15" i="1"/>
  <c r="E20" i="1"/>
  <c r="I14" i="1"/>
  <c r="H20" i="1"/>
  <c r="I12" i="1"/>
  <c r="I36" i="1"/>
  <c r="E38" i="1"/>
  <c r="I35" i="1"/>
  <c r="I13" i="1"/>
  <c r="I40" i="1"/>
  <c r="K20" i="1"/>
  <c r="M41" i="1"/>
  <c r="I26" i="1"/>
  <c r="E27" i="1"/>
  <c r="I27" i="1" s="1"/>
  <c r="I31" i="1"/>
  <c r="I25" i="1"/>
  <c r="I30" i="1"/>
  <c r="H50" i="1"/>
  <c r="I37" i="1"/>
  <c r="F41" i="1"/>
  <c r="I38" i="1"/>
  <c r="H41" i="1"/>
  <c r="I33" i="1" l="1"/>
  <c r="I20" i="1"/>
  <c r="Q41" i="1"/>
  <c r="P47" i="1" s="1"/>
  <c r="I50" i="1"/>
  <c r="E41" i="1"/>
  <c r="I41" i="1" s="1"/>
  <c r="H47" i="1" s="1"/>
  <c r="I47" i="1" s="1"/>
  <c r="P46" i="1" l="1"/>
  <c r="Q46" i="1" s="1"/>
  <c r="H46" i="1"/>
  <c r="I46" i="1" s="1"/>
  <c r="M47" i="1"/>
  <c r="Q47" i="1"/>
  <c r="M46" i="1" l="1"/>
</calcChain>
</file>

<file path=xl/sharedStrings.xml><?xml version="1.0" encoding="utf-8"?>
<sst xmlns="http://schemas.openxmlformats.org/spreadsheetml/2006/main" count="346" uniqueCount="79">
  <si>
    <t>Proprietary. © H. Mathiesen. This material can be used by others free of charge provided that the author H. Mathiesen is attributed and a clickable link is made visible to the location of used material on www.hmexperience.dk</t>
  </si>
  <si>
    <t>Sources to all information used in this spreadsheet can also be found in associated PowerPoint presentation located also at www.hmexperience.dk</t>
  </si>
  <si>
    <t>Type of loss</t>
  </si>
  <si>
    <t>Tanks</t>
  </si>
  <si>
    <t>Armored fighting vehicles</t>
  </si>
  <si>
    <t>Ukraine</t>
  </si>
  <si>
    <t>unconfirmed</t>
  </si>
  <si>
    <t>confirmed</t>
  </si>
  <si>
    <t>Russian</t>
  </si>
  <si>
    <t>total losses</t>
  </si>
  <si>
    <t>Feb. 2022</t>
  </si>
  <si>
    <t xml:space="preserve">stock on </t>
  </si>
  <si>
    <t>Infantry fighting vehicles</t>
  </si>
  <si>
    <t>Other APCs (MRAPs)</t>
  </si>
  <si>
    <t>Infantry mobility vehicles</t>
  </si>
  <si>
    <t>Command and com vehicles</t>
  </si>
  <si>
    <t>Anti-tank vehicles</t>
  </si>
  <si>
    <t>Artillery support vehicles</t>
  </si>
  <si>
    <t>Towed artillery</t>
  </si>
  <si>
    <t>Self propelled artillery</t>
  </si>
  <si>
    <t>Multiple rocket launchers</t>
  </si>
  <si>
    <t>Self propelled anti-aircraft guns</t>
  </si>
  <si>
    <t>Surface-To-Air Missile Systems</t>
  </si>
  <si>
    <t>#</t>
  </si>
  <si>
    <t>Total armored vehicles (2 to 7)</t>
  </si>
  <si>
    <t>Radars</t>
  </si>
  <si>
    <t>Jammers and deception systems</t>
  </si>
  <si>
    <t>Total anti-aircraft (16 to 20)</t>
  </si>
  <si>
    <t>Aircraft</t>
  </si>
  <si>
    <t>Helicopters</t>
  </si>
  <si>
    <t>Combat Unmanned Aerial Vehicles</t>
  </si>
  <si>
    <t>Reconnaissance UAVs</t>
  </si>
  <si>
    <t>Naval ships</t>
  </si>
  <si>
    <t>Trucks, Vehicles and Jeeps</t>
  </si>
  <si>
    <t>Total equipment losses</t>
  </si>
  <si>
    <t>Total UAVs (24 to 25)</t>
  </si>
  <si>
    <t xml:space="preserve">Ukraine </t>
  </si>
  <si>
    <t>of which destroyed</t>
  </si>
  <si>
    <t>of which damaged</t>
  </si>
  <si>
    <t xml:space="preserve">of which abandoned </t>
  </si>
  <si>
    <t>of which captured</t>
  </si>
  <si>
    <t>control</t>
  </si>
  <si>
    <t>Kill ratio</t>
  </si>
  <si>
    <t>RUS/UKR</t>
  </si>
  <si>
    <t>Sources</t>
  </si>
  <si>
    <t>https://www.minusrus.com/en</t>
  </si>
  <si>
    <t>https://militarywatchmagazine.com/article/850-obsolete-tanks-can-t-stop-russia-ukraine-chose-sheer-numbers-over-modernisation-and-suffered</t>
  </si>
  <si>
    <t>https://www.oryxspioenkop.com/2022/02/attack-on-europe-documenting-equipment.html</t>
  </si>
  <si>
    <t>https://www.oryxspioenkop.com/2022/02/attack-on-europe-documenting-ukrainian.html</t>
  </si>
  <si>
    <t>calc</t>
  </si>
  <si>
    <t>-</t>
  </si>
  <si>
    <t>https://www.mil.gov.ua/en/news/2023/06/05/the-total-combat-losses-of-the-enemy-from-24-02-2022-to-05-06-2023/</t>
  </si>
  <si>
    <r>
      <t xml:space="preserve">Sources: </t>
    </r>
    <r>
      <rPr>
        <sz val="11"/>
        <color theme="1"/>
        <rFont val="Calibri"/>
        <family val="2"/>
        <scheme val="minor"/>
      </rPr>
      <t>Follow link below video to download spreadsheet containing clickable sources</t>
    </r>
  </si>
  <si>
    <t>Kill ratios</t>
  </si>
  <si>
    <t>Armored personnel carriers</t>
  </si>
  <si>
    <t>Engineering vehicles special equipm.</t>
  </si>
  <si>
    <t>Total artillery (10 to 14)</t>
  </si>
  <si>
    <t>Anti-aircraft guns</t>
  </si>
  <si>
    <t>Killed personnel</t>
  </si>
  <si>
    <t>Wounded personnel 3*killed</t>
  </si>
  <si>
    <t>Wounded personnel 3X</t>
  </si>
  <si>
    <t>Country</t>
  </si>
  <si>
    <t>Russia</t>
  </si>
  <si>
    <t>USA</t>
  </si>
  <si>
    <t>EU</t>
  </si>
  <si>
    <t>Ratio R/U</t>
  </si>
  <si>
    <t>https://tradingeconomics.com/</t>
  </si>
  <si>
    <t>Population and GDP in 2021/22</t>
  </si>
  <si>
    <t xml:space="preserve">GDP billion USD </t>
  </si>
  <si>
    <t>Population mill.</t>
  </si>
  <si>
    <t>Ukraine War - Kill ratios: Who is winning? #23</t>
  </si>
  <si>
    <t>losses</t>
  </si>
  <si>
    <t xml:space="preserve">losses </t>
  </si>
  <si>
    <t>Losses Ukraine &amp; Russia from Feb. 24, 2022 to Jun. 15, 2023</t>
  </si>
  <si>
    <t>Jun 15, 2023</t>
  </si>
  <si>
    <t>https://www.mil.gov.ua/en/news/2023/06/15/the-total-combat-losses-of-the-enemy-from-24-02-2022-to-15-06-2023/</t>
  </si>
  <si>
    <t>https://www.mil.gov.ua/en/news/</t>
  </si>
  <si>
    <t>small error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</si>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</sst>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3" fontId="0" fillId="0" borderId="0" xfId="0" applyNumberFormat="1"/>
    <xf numFmtId="164" fontId="3" fillId="4" borderId="0" xfId="0" applyNumberFormat="1" applyFont="1" applyFill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0" xfId="0" applyFont="1" applyFill="1"/>
    <xf numFmtId="0" fontId="3" fillId="2" borderId="5" xfId="0" applyFont="1" applyFill="1" applyBorder="1"/>
    <xf numFmtId="0" fontId="3" fillId="3" borderId="0" xfId="0" applyFont="1" applyFill="1"/>
    <xf numFmtId="3" fontId="3" fillId="4" borderId="0" xfId="0" applyNumberFormat="1" applyFont="1" applyFill="1"/>
    <xf numFmtId="164" fontId="3" fillId="4" borderId="5" xfId="0" applyNumberFormat="1" applyFont="1" applyFill="1" applyBorder="1"/>
    <xf numFmtId="3" fontId="0" fillId="4" borderId="0" xfId="0" applyNumberFormat="1" applyFill="1"/>
    <xf numFmtId="3" fontId="3" fillId="5" borderId="0" xfId="0" applyNumberFormat="1" applyFont="1" applyFill="1"/>
    <xf numFmtId="164" fontId="3" fillId="6" borderId="5" xfId="0" applyNumberFormat="1" applyFont="1" applyFill="1" applyBorder="1"/>
    <xf numFmtId="0" fontId="0" fillId="3" borderId="0" xfId="0" applyFill="1"/>
    <xf numFmtId="164" fontId="0" fillId="4" borderId="5" xfId="0" applyNumberFormat="1" applyFill="1" applyBorder="1"/>
    <xf numFmtId="0" fontId="3" fillId="2" borderId="7" xfId="0" applyFont="1" applyFill="1" applyBorder="1"/>
    <xf numFmtId="164" fontId="0" fillId="0" borderId="5" xfId="0" applyNumberFormat="1" applyBorder="1"/>
    <xf numFmtId="0" fontId="0" fillId="6" borderId="0" xfId="0" applyFill="1"/>
    <xf numFmtId="3" fontId="3" fillId="6" borderId="0" xfId="0" applyNumberFormat="1" applyFont="1" applyFill="1"/>
    <xf numFmtId="0" fontId="0" fillId="6" borderId="7" xfId="0" applyFill="1" applyBorder="1"/>
    <xf numFmtId="3" fontId="3" fillId="6" borderId="7" xfId="0" applyNumberFormat="1" applyFont="1" applyFill="1" applyBorder="1"/>
    <xf numFmtId="164" fontId="3" fillId="6" borderId="8" xfId="0" applyNumberFormat="1" applyFont="1" applyFill="1" applyBorder="1"/>
    <xf numFmtId="3" fontId="5" fillId="4" borderId="0" xfId="1" applyNumberFormat="1" applyFill="1" applyBorder="1"/>
    <xf numFmtId="3" fontId="5" fillId="6" borderId="0" xfId="1" applyNumberFormat="1" applyFill="1" applyBorder="1"/>
    <xf numFmtId="3" fontId="5" fillId="6" borderId="7" xfId="1" applyNumberFormat="1" applyFill="1" applyBorder="1"/>
    <xf numFmtId="3" fontId="6" fillId="0" borderId="0" xfId="1" applyNumberFormat="1" applyFont="1" applyFill="1" applyBorder="1"/>
    <xf numFmtId="3" fontId="5" fillId="0" borderId="0" xfId="1" applyNumberFormat="1" applyBorder="1"/>
    <xf numFmtId="0" fontId="3" fillId="3" borderId="7" xfId="0" applyFont="1" applyFill="1" applyBorder="1"/>
    <xf numFmtId="0" fontId="3" fillId="0" borderId="2" xfId="0" applyFont="1" applyBorder="1"/>
    <xf numFmtId="0" fontId="0" fillId="7" borderId="0" xfId="0" applyFill="1"/>
    <xf numFmtId="164" fontId="3" fillId="7" borderId="0" xfId="0" applyNumberFormat="1" applyFont="1" applyFill="1"/>
    <xf numFmtId="0" fontId="4" fillId="7" borderId="0" xfId="0" applyFont="1" applyFill="1"/>
    <xf numFmtId="0" fontId="7" fillId="7" borderId="0" xfId="0" applyFont="1" applyFill="1"/>
    <xf numFmtId="0" fontId="7" fillId="0" borderId="0" xfId="0" applyFont="1"/>
    <xf numFmtId="0" fontId="3" fillId="2" borderId="1" xfId="0" applyFont="1" applyFill="1" applyBorder="1"/>
    <xf numFmtId="0" fontId="0" fillId="0" borderId="4" xfId="0" applyBorder="1"/>
    <xf numFmtId="0" fontId="0" fillId="0" borderId="6" xfId="0" applyBorder="1"/>
    <xf numFmtId="4" fontId="0" fillId="0" borderId="0" xfId="0" applyNumberFormat="1"/>
    <xf numFmtId="4" fontId="0" fillId="0" borderId="7" xfId="0" applyNumberFormat="1" applyBorder="1"/>
    <xf numFmtId="0" fontId="0" fillId="0" borderId="2" xfId="0" applyBorder="1"/>
    <xf numFmtId="4" fontId="0" fillId="0" borderId="2" xfId="0" applyNumberFormat="1" applyBorder="1"/>
    <xf numFmtId="0" fontId="0" fillId="0" borderId="5" xfId="0" applyBorder="1"/>
    <xf numFmtId="4" fontId="0" fillId="0" borderId="8" xfId="0" applyNumberFormat="1" applyBorder="1"/>
    <xf numFmtId="4" fontId="0" fillId="4" borderId="0" xfId="0" applyNumberFormat="1" applyFill="1"/>
    <xf numFmtId="4" fontId="0" fillId="4" borderId="7" xfId="0" applyNumberFormat="1" applyFill="1" applyBorder="1"/>
    <xf numFmtId="0" fontId="5" fillId="0" borderId="0" xfId="1"/>
    <xf numFmtId="0" fontId="3" fillId="2" borderId="8" xfId="0" applyFont="1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4" xfId="0" applyFill="1" applyBorder="1"/>
    <xf numFmtId="0" fontId="0" fillId="3" borderId="6" xfId="0" applyFill="1" applyBorder="1"/>
    <xf numFmtId="47" fontId="0" fillId="0" borderId="0" xfId="0" applyNumberFormat="1"/>
    <xf numFmtId="0" fontId="3" fillId="4" borderId="2" xfId="0" applyFont="1" applyFill="1" applyBorder="1"/>
    <xf numFmtId="0" fontId="3" fillId="4" borderId="0" xfId="0" applyFont="1" applyFill="1"/>
    <xf numFmtId="0" fontId="3" fillId="4" borderId="7" xfId="0" applyFont="1" applyFill="1" applyBorder="1"/>
    <xf numFmtId="0" fontId="0" fillId="2" borderId="0" xfId="0" applyFill="1"/>
    <xf numFmtId="16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yxspioenkop.com/2022/02/attack-on-europe-documenting-equipment.html" TargetMode="External"/><Relationship Id="rId13" Type="http://schemas.openxmlformats.org/officeDocument/2006/relationships/hyperlink" Target="https://www.minusrus.com/en" TargetMode="External"/><Relationship Id="rId18" Type="http://schemas.openxmlformats.org/officeDocument/2006/relationships/hyperlink" Target="https://www.minusrus.com/en" TargetMode="External"/><Relationship Id="rId26" Type="http://schemas.openxmlformats.org/officeDocument/2006/relationships/hyperlink" Target="https://www.mil.gov.ua/en/news/2023/06/15/the-total-combat-losses-of-the-enemy-from-24-02-2022-to-15-06-2023/" TargetMode="External"/><Relationship Id="rId3" Type="http://schemas.openxmlformats.org/officeDocument/2006/relationships/hyperlink" Target="https://www.minusrus.com/en" TargetMode="External"/><Relationship Id="rId21" Type="http://schemas.openxmlformats.org/officeDocument/2006/relationships/hyperlink" Target="https://www.mil.gov.ua/en/news/2023/06/05/the-total-combat-losses-of-the-enemy-from-24-02-2022-to-05-06-2023/" TargetMode="External"/><Relationship Id="rId7" Type="http://schemas.openxmlformats.org/officeDocument/2006/relationships/hyperlink" Target="https://militarywatchmagazine.com/article/850-obsolete-tanks-can-t-stop-russia-ukraine-chose-sheer-numbers-over-modernisation-and-suffered" TargetMode="External"/><Relationship Id="rId12" Type="http://schemas.openxmlformats.org/officeDocument/2006/relationships/hyperlink" Target="https://www.minusrus.com/en" TargetMode="External"/><Relationship Id="rId17" Type="http://schemas.openxmlformats.org/officeDocument/2006/relationships/hyperlink" Target="https://www.minusrus.com/en" TargetMode="External"/><Relationship Id="rId25" Type="http://schemas.openxmlformats.org/officeDocument/2006/relationships/hyperlink" Target="https://www.mil.gov.ua/en/news/" TargetMode="External"/><Relationship Id="rId2" Type="http://schemas.openxmlformats.org/officeDocument/2006/relationships/hyperlink" Target="https://www.minusrus.com/en" TargetMode="External"/><Relationship Id="rId16" Type="http://schemas.openxmlformats.org/officeDocument/2006/relationships/hyperlink" Target="https://www.minusrus.com/en" TargetMode="External"/><Relationship Id="rId20" Type="http://schemas.openxmlformats.org/officeDocument/2006/relationships/hyperlink" Target="https://www.mil.gov.ua/en/news/2023/06/05/the-total-combat-losses-of-the-enemy-from-24-02-2022-to-05-06-2023/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minusrus.com/en" TargetMode="External"/><Relationship Id="rId6" Type="http://schemas.openxmlformats.org/officeDocument/2006/relationships/hyperlink" Target="https://www.minusrus.com/en" TargetMode="External"/><Relationship Id="rId11" Type="http://schemas.openxmlformats.org/officeDocument/2006/relationships/hyperlink" Target="https://www.oryxspioenkop.com/2022/02/attack-on-europe-documenting-equipment.html" TargetMode="External"/><Relationship Id="rId24" Type="http://schemas.openxmlformats.org/officeDocument/2006/relationships/hyperlink" Target="https://www.mil.gov.ua/en/news/2023/06/15/the-total-combat-losses-of-the-enemy-from-24-02-2022-to-15-06-2023/" TargetMode="External"/><Relationship Id="rId5" Type="http://schemas.openxmlformats.org/officeDocument/2006/relationships/hyperlink" Target="https://www.minusrus.com/en" TargetMode="External"/><Relationship Id="rId15" Type="http://schemas.openxmlformats.org/officeDocument/2006/relationships/hyperlink" Target="https://www.minusrus.com/en" TargetMode="External"/><Relationship Id="rId23" Type="http://schemas.openxmlformats.org/officeDocument/2006/relationships/hyperlink" Target="https://www.oryxspioenkop.com/2022/02/attack-on-europe-documenting-ukrainian.html" TargetMode="External"/><Relationship Id="rId28" Type="http://schemas.openxmlformats.org/officeDocument/2006/relationships/hyperlink" Target="https://www.mil.gov.ua/en/news/2023/06/15/the-total-combat-losses-of-the-enemy-from-24-02-2022-to-15-06-2023/" TargetMode="External"/><Relationship Id="rId10" Type="http://schemas.openxmlformats.org/officeDocument/2006/relationships/hyperlink" Target="https://www.oryxspioenkop.com/2022/02/attack-on-europe-documenting-ukrainian.html" TargetMode="External"/><Relationship Id="rId19" Type="http://schemas.openxmlformats.org/officeDocument/2006/relationships/hyperlink" Target="https://www.mil.gov.ua/en/news/2023/06/05/the-total-combat-losses-of-the-enemy-from-24-02-2022-to-05-06-2023/" TargetMode="External"/><Relationship Id="rId4" Type="http://schemas.openxmlformats.org/officeDocument/2006/relationships/hyperlink" Target="https://www.minusrus.com/en" TargetMode="External"/><Relationship Id="rId9" Type="http://schemas.openxmlformats.org/officeDocument/2006/relationships/hyperlink" Target="https://www.minusrus.com/en" TargetMode="External"/><Relationship Id="rId14" Type="http://schemas.openxmlformats.org/officeDocument/2006/relationships/hyperlink" Target="https://www.minusrus.com/en" TargetMode="External"/><Relationship Id="rId22" Type="http://schemas.openxmlformats.org/officeDocument/2006/relationships/hyperlink" Target="https://www.oryxspioenkop.com/2022/02/attack-on-europe-documenting-equipment.html" TargetMode="External"/><Relationship Id="rId27" Type="http://schemas.openxmlformats.org/officeDocument/2006/relationships/hyperlink" Target="https://www.mil.gov.ua/en/news/2023/06/15/the-total-combat-losses-of-the-enemy-from-24-02-2022-to-15-06-2023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ingeconomic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3"/>
  <sheetViews>
    <sheetView tabSelected="1" topLeftCell="A6" workbookViewId="0">
      <selection activeCell="B8" sqref="B8:I48"/>
    </sheetView>
  </sheetViews>
  <sheetFormatPr defaultRowHeight="14.5" x14ac:dyDescent="0.35"/>
  <cols>
    <col min="2" max="2" width="3.81640625" customWidth="1"/>
    <col min="3" max="3" width="30.7265625" customWidth="1"/>
    <col min="4" max="4" width="9.08984375" customWidth="1"/>
    <col min="5" max="5" width="9.81640625" customWidth="1"/>
    <col min="6" max="6" width="11.54296875" customWidth="1"/>
    <col min="7" max="7" width="9.08984375" customWidth="1"/>
    <col min="8" max="8" width="9.453125" customWidth="1"/>
    <col min="9" max="9" width="9.1796875" customWidth="1"/>
    <col min="11" max="11" width="9.36328125" customWidth="1"/>
    <col min="12" max="12" width="11.08984375" customWidth="1"/>
    <col min="13" max="13" width="9.26953125" customWidth="1"/>
    <col min="14" max="15" width="11.1796875" customWidth="1"/>
    <col min="16" max="16" width="9.90625" customWidth="1"/>
    <col min="17" max="17" width="9.453125" customWidth="1"/>
  </cols>
  <sheetData>
    <row r="1" spans="1:17" ht="28.5" x14ac:dyDescent="0.65">
      <c r="A1" s="1" t="s">
        <v>70</v>
      </c>
    </row>
    <row r="3" spans="1:17" ht="15.5" x14ac:dyDescent="0.35">
      <c r="A3" s="2" t="s">
        <v>0</v>
      </c>
    </row>
    <row r="4" spans="1:17" ht="15.5" x14ac:dyDescent="0.35">
      <c r="A4" s="2" t="s">
        <v>1</v>
      </c>
    </row>
    <row r="8" spans="1:17" ht="21.5" thickBot="1" x14ac:dyDescent="0.55000000000000004">
      <c r="B8" s="35" t="s">
        <v>73</v>
      </c>
      <c r="C8" s="32"/>
      <c r="D8" s="34"/>
      <c r="E8" s="32"/>
      <c r="F8" s="32"/>
      <c r="G8" s="32"/>
      <c r="H8" s="32"/>
      <c r="I8" s="32"/>
      <c r="K8" s="58"/>
      <c r="M8" s="58"/>
      <c r="N8" s="8" t="s">
        <v>74</v>
      </c>
      <c r="O8" s="62"/>
      <c r="P8" s="62"/>
      <c r="Q8" s="62"/>
    </row>
    <row r="9" spans="1:17" ht="15" thickTop="1" x14ac:dyDescent="0.35">
      <c r="B9" s="50" t="s">
        <v>23</v>
      </c>
      <c r="C9" s="6" t="s">
        <v>2</v>
      </c>
      <c r="D9" s="6" t="s">
        <v>8</v>
      </c>
      <c r="E9" s="6" t="s">
        <v>8</v>
      </c>
      <c r="F9" s="6" t="s">
        <v>8</v>
      </c>
      <c r="G9" s="6" t="s">
        <v>36</v>
      </c>
      <c r="H9" s="6" t="s">
        <v>5</v>
      </c>
      <c r="I9" s="7" t="s">
        <v>53</v>
      </c>
      <c r="K9" s="59" t="s">
        <v>8</v>
      </c>
      <c r="L9" s="59" t="s">
        <v>8</v>
      </c>
      <c r="M9" s="59" t="s">
        <v>5</v>
      </c>
      <c r="N9" s="6" t="s">
        <v>8</v>
      </c>
      <c r="O9" s="6" t="s">
        <v>8</v>
      </c>
      <c r="P9" s="6" t="s">
        <v>5</v>
      </c>
      <c r="Q9" s="7" t="s">
        <v>53</v>
      </c>
    </row>
    <row r="10" spans="1:17" x14ac:dyDescent="0.35">
      <c r="B10" s="52"/>
      <c r="C10" s="8"/>
      <c r="D10" s="8" t="s">
        <v>11</v>
      </c>
      <c r="E10" s="8" t="s">
        <v>72</v>
      </c>
      <c r="F10" s="8" t="s">
        <v>71</v>
      </c>
      <c r="G10" s="8" t="str">
        <f>D10</f>
        <v xml:space="preserve">stock on </v>
      </c>
      <c r="H10" s="8" t="str">
        <f>E10</f>
        <v xml:space="preserve">losses </v>
      </c>
      <c r="I10" s="9" t="s">
        <v>43</v>
      </c>
      <c r="K10" s="60" t="s">
        <v>72</v>
      </c>
      <c r="L10" s="60" t="s">
        <v>71</v>
      </c>
      <c r="M10" s="60" t="s">
        <v>72</v>
      </c>
      <c r="N10" s="8" t="s">
        <v>72</v>
      </c>
      <c r="O10" s="8" t="s">
        <v>71</v>
      </c>
      <c r="P10" s="8" t="s">
        <v>72</v>
      </c>
      <c r="Q10" s="9" t="s">
        <v>43</v>
      </c>
    </row>
    <row r="11" spans="1:17" ht="15" thickBot="1" x14ac:dyDescent="0.4">
      <c r="B11" s="53"/>
      <c r="C11" s="18"/>
      <c r="D11" s="18" t="s">
        <v>10</v>
      </c>
      <c r="E11" s="18" t="s">
        <v>7</v>
      </c>
      <c r="F11" s="18" t="s">
        <v>6</v>
      </c>
      <c r="G11" s="18" t="str">
        <f>D11</f>
        <v>Feb. 2022</v>
      </c>
      <c r="H11" s="18" t="str">
        <f>E11</f>
        <v>confirmed</v>
      </c>
      <c r="I11" s="49" t="s">
        <v>7</v>
      </c>
      <c r="K11" s="61" t="s">
        <v>7</v>
      </c>
      <c r="L11" s="61" t="s">
        <v>6</v>
      </c>
      <c r="M11" s="61" t="s">
        <v>7</v>
      </c>
      <c r="N11" s="18" t="s">
        <v>7</v>
      </c>
      <c r="O11" s="18" t="s">
        <v>6</v>
      </c>
      <c r="P11" s="18" t="s">
        <v>7</v>
      </c>
      <c r="Q11" s="49" t="s">
        <v>7</v>
      </c>
    </row>
    <row r="12" spans="1:17" ht="15" thickTop="1" x14ac:dyDescent="0.35">
      <c r="B12" s="56">
        <v>1</v>
      </c>
      <c r="C12" s="10" t="s">
        <v>3</v>
      </c>
      <c r="D12" s="11">
        <v>3300</v>
      </c>
      <c r="E12" s="11">
        <f>K12</f>
        <v>2043</v>
      </c>
      <c r="F12" s="11">
        <f>L12</f>
        <v>3955</v>
      </c>
      <c r="G12" s="11">
        <v>850</v>
      </c>
      <c r="H12" s="11">
        <f>M12</f>
        <v>533</v>
      </c>
      <c r="I12" s="12">
        <f>E12/H12</f>
        <v>3.8330206378986866</v>
      </c>
      <c r="K12" s="4">
        <f>N12</f>
        <v>2043</v>
      </c>
      <c r="L12" s="4">
        <f t="shared" ref="L12" si="0">O12</f>
        <v>3955</v>
      </c>
      <c r="M12" s="4">
        <f>P12</f>
        <v>533</v>
      </c>
      <c r="N12" s="11">
        <v>2043</v>
      </c>
      <c r="O12" s="11">
        <v>3955</v>
      </c>
      <c r="P12" s="11">
        <v>533</v>
      </c>
      <c r="Q12" s="12">
        <f t="shared" ref="Q12:Q45" si="1">N12/P12</f>
        <v>3.8330206378986866</v>
      </c>
    </row>
    <row r="13" spans="1:17" x14ac:dyDescent="0.35">
      <c r="B13" s="56">
        <v>1.2</v>
      </c>
      <c r="C13" s="16" t="s">
        <v>40</v>
      </c>
      <c r="D13" s="13"/>
      <c r="E13" s="13">
        <f t="shared" ref="E13:F45" si="2">K13</f>
        <v>544</v>
      </c>
      <c r="F13" s="13"/>
      <c r="G13" s="13"/>
      <c r="H13" s="13">
        <f>M13</f>
        <v>139</v>
      </c>
      <c r="I13" s="17">
        <f>E13/H13</f>
        <v>3.9136690647482015</v>
      </c>
      <c r="K13" s="4">
        <f t="shared" ref="K13:K47" si="3">N13</f>
        <v>544</v>
      </c>
      <c r="L13" s="4">
        <f t="shared" ref="L13:L47" si="4">O13</f>
        <v>0</v>
      </c>
      <c r="M13" s="4">
        <f t="shared" ref="M13:M47" si="5">P13</f>
        <v>139</v>
      </c>
      <c r="N13" s="13">
        <v>544</v>
      </c>
      <c r="O13" s="13"/>
      <c r="P13" s="13">
        <v>139</v>
      </c>
      <c r="Q13" s="17">
        <f t="shared" si="1"/>
        <v>3.9136690647482015</v>
      </c>
    </row>
    <row r="14" spans="1:17" x14ac:dyDescent="0.35">
      <c r="B14" s="56">
        <v>2</v>
      </c>
      <c r="C14" s="10" t="s">
        <v>4</v>
      </c>
      <c r="D14" s="4"/>
      <c r="E14" s="4">
        <f t="shared" si="2"/>
        <v>885</v>
      </c>
      <c r="F14" s="4"/>
      <c r="G14" s="4"/>
      <c r="H14" s="4">
        <f>M14</f>
        <v>285</v>
      </c>
      <c r="I14" s="19">
        <f t="shared" ref="I14:I45" si="6">E14/H14</f>
        <v>3.1052631578947367</v>
      </c>
      <c r="K14" s="4">
        <f t="shared" si="3"/>
        <v>885</v>
      </c>
      <c r="L14" s="4">
        <f t="shared" si="4"/>
        <v>0</v>
      </c>
      <c r="M14" s="4">
        <f t="shared" si="5"/>
        <v>285</v>
      </c>
      <c r="N14" s="4">
        <v>885</v>
      </c>
      <c r="O14" s="4"/>
      <c r="P14" s="4">
        <v>285</v>
      </c>
      <c r="Q14" s="19">
        <f t="shared" si="1"/>
        <v>3.1052631578947367</v>
      </c>
    </row>
    <row r="15" spans="1:17" x14ac:dyDescent="0.35">
      <c r="B15" s="56">
        <v>3</v>
      </c>
      <c r="C15" s="10" t="s">
        <v>12</v>
      </c>
      <c r="D15" s="4"/>
      <c r="E15" s="4">
        <f t="shared" si="2"/>
        <v>2402</v>
      </c>
      <c r="F15" s="4"/>
      <c r="G15" s="4"/>
      <c r="H15" s="4">
        <f t="shared" ref="H15:H19" si="7">M15</f>
        <v>571</v>
      </c>
      <c r="I15" s="19">
        <f t="shared" si="6"/>
        <v>4.2066549912434326</v>
      </c>
      <c r="K15" s="4">
        <f t="shared" si="3"/>
        <v>2402</v>
      </c>
      <c r="L15" s="4">
        <f t="shared" si="4"/>
        <v>0</v>
      </c>
      <c r="M15" s="4">
        <f t="shared" si="5"/>
        <v>571</v>
      </c>
      <c r="N15" s="4">
        <v>2402</v>
      </c>
      <c r="O15" s="4"/>
      <c r="P15" s="4">
        <v>571</v>
      </c>
      <c r="Q15" s="19">
        <f t="shared" si="1"/>
        <v>4.2066549912434326</v>
      </c>
    </row>
    <row r="16" spans="1:17" x14ac:dyDescent="0.35">
      <c r="B16" s="56">
        <v>4</v>
      </c>
      <c r="C16" s="10" t="s">
        <v>54</v>
      </c>
      <c r="D16" s="4"/>
      <c r="E16" s="4">
        <f t="shared" si="2"/>
        <v>316</v>
      </c>
      <c r="F16" s="4"/>
      <c r="G16" s="4"/>
      <c r="H16" s="4">
        <f t="shared" si="7"/>
        <v>274</v>
      </c>
      <c r="I16" s="19">
        <f t="shared" si="6"/>
        <v>1.1532846715328466</v>
      </c>
      <c r="K16" s="4">
        <f t="shared" si="3"/>
        <v>316</v>
      </c>
      <c r="L16" s="4">
        <f t="shared" si="4"/>
        <v>0</v>
      </c>
      <c r="M16" s="4">
        <f t="shared" si="5"/>
        <v>274</v>
      </c>
      <c r="N16" s="4">
        <v>316</v>
      </c>
      <c r="O16" s="4"/>
      <c r="P16" s="4">
        <v>274</v>
      </c>
      <c r="Q16" s="19">
        <f t="shared" si="1"/>
        <v>1.1532846715328466</v>
      </c>
    </row>
    <row r="17" spans="2:17" x14ac:dyDescent="0.35">
      <c r="B17" s="56">
        <v>5</v>
      </c>
      <c r="C17" s="10" t="s">
        <v>13</v>
      </c>
      <c r="D17" s="4"/>
      <c r="E17" s="4">
        <f t="shared" si="2"/>
        <v>43</v>
      </c>
      <c r="F17" s="4"/>
      <c r="G17" s="4"/>
      <c r="H17" s="4">
        <f t="shared" si="7"/>
        <v>86</v>
      </c>
      <c r="I17" s="19">
        <f t="shared" si="6"/>
        <v>0.5</v>
      </c>
      <c r="K17" s="4">
        <f t="shared" si="3"/>
        <v>43</v>
      </c>
      <c r="L17" s="4">
        <f t="shared" si="4"/>
        <v>0</v>
      </c>
      <c r="M17" s="4">
        <f t="shared" si="5"/>
        <v>86</v>
      </c>
      <c r="N17" s="4">
        <v>43</v>
      </c>
      <c r="O17" s="4"/>
      <c r="P17" s="4">
        <v>86</v>
      </c>
      <c r="Q17" s="19">
        <f t="shared" si="1"/>
        <v>0.5</v>
      </c>
    </row>
    <row r="18" spans="2:17" x14ac:dyDescent="0.35">
      <c r="B18" s="56">
        <v>6</v>
      </c>
      <c r="C18" s="10" t="s">
        <v>14</v>
      </c>
      <c r="D18" s="4"/>
      <c r="E18" s="4">
        <f t="shared" si="2"/>
        <v>191</v>
      </c>
      <c r="F18" s="4"/>
      <c r="G18" s="4"/>
      <c r="H18" s="4">
        <f t="shared" si="7"/>
        <v>322</v>
      </c>
      <c r="I18" s="19">
        <f t="shared" si="6"/>
        <v>0.59316770186335399</v>
      </c>
      <c r="K18" s="4">
        <f t="shared" si="3"/>
        <v>191</v>
      </c>
      <c r="L18" s="4">
        <f t="shared" si="4"/>
        <v>0</v>
      </c>
      <c r="M18" s="4">
        <f t="shared" si="5"/>
        <v>322</v>
      </c>
      <c r="N18" s="4">
        <v>191</v>
      </c>
      <c r="O18" s="4"/>
      <c r="P18" s="4">
        <v>322</v>
      </c>
      <c r="Q18" s="19">
        <f t="shared" si="1"/>
        <v>0.59316770186335399</v>
      </c>
    </row>
    <row r="19" spans="2:17" x14ac:dyDescent="0.35">
      <c r="B19" s="56">
        <v>7</v>
      </c>
      <c r="C19" s="10" t="s">
        <v>15</v>
      </c>
      <c r="D19" s="4"/>
      <c r="E19" s="4">
        <f t="shared" si="2"/>
        <v>243</v>
      </c>
      <c r="F19" s="4"/>
      <c r="G19" s="4"/>
      <c r="H19" s="4">
        <f t="shared" si="7"/>
        <v>15</v>
      </c>
      <c r="I19" s="19">
        <f t="shared" si="6"/>
        <v>16.2</v>
      </c>
      <c r="K19" s="4">
        <f t="shared" si="3"/>
        <v>243</v>
      </c>
      <c r="L19" s="4">
        <f t="shared" si="4"/>
        <v>0</v>
      </c>
      <c r="M19" s="4">
        <f t="shared" si="5"/>
        <v>15</v>
      </c>
      <c r="N19" s="4">
        <v>243</v>
      </c>
      <c r="O19" s="4"/>
      <c r="P19" s="4">
        <v>15</v>
      </c>
      <c r="Q19" s="19">
        <f t="shared" si="1"/>
        <v>16.2</v>
      </c>
    </row>
    <row r="20" spans="2:17" x14ac:dyDescent="0.35">
      <c r="B20" s="56">
        <v>8</v>
      </c>
      <c r="C20" s="10" t="s">
        <v>24</v>
      </c>
      <c r="D20" s="11">
        <v>13758</v>
      </c>
      <c r="E20" s="11">
        <f>SUM(E14:E19)</f>
        <v>4080</v>
      </c>
      <c r="F20" s="11">
        <f>L20</f>
        <v>7667</v>
      </c>
      <c r="G20" s="13"/>
      <c r="H20" s="11">
        <f>SUM(H14:H19)</f>
        <v>1553</v>
      </c>
      <c r="I20" s="12">
        <f t="shared" si="6"/>
        <v>2.6271732131358663</v>
      </c>
      <c r="K20" s="4">
        <f t="shared" si="3"/>
        <v>4080</v>
      </c>
      <c r="L20" s="4">
        <f t="shared" si="4"/>
        <v>7667</v>
      </c>
      <c r="M20" s="4">
        <f t="shared" si="5"/>
        <v>1553</v>
      </c>
      <c r="N20" s="11">
        <f>SUM(N14:N19)</f>
        <v>4080</v>
      </c>
      <c r="O20" s="11">
        <v>7667</v>
      </c>
      <c r="P20" s="11">
        <f>SUM(P14:P19)</f>
        <v>1553</v>
      </c>
      <c r="Q20" s="12">
        <f t="shared" si="1"/>
        <v>2.6271732131358663</v>
      </c>
    </row>
    <row r="21" spans="2:17" x14ac:dyDescent="0.35">
      <c r="B21" s="56">
        <v>9</v>
      </c>
      <c r="C21" s="10" t="s">
        <v>55</v>
      </c>
      <c r="D21" s="13"/>
      <c r="E21" s="13">
        <f t="shared" si="2"/>
        <v>310</v>
      </c>
      <c r="F21" s="11">
        <f>L21</f>
        <v>519</v>
      </c>
      <c r="G21" s="13"/>
      <c r="H21" s="13">
        <f>M21</f>
        <v>65</v>
      </c>
      <c r="I21" s="17">
        <f t="shared" si="6"/>
        <v>4.7692307692307692</v>
      </c>
      <c r="K21" s="4">
        <f t="shared" si="3"/>
        <v>310</v>
      </c>
      <c r="L21" s="4">
        <f t="shared" si="4"/>
        <v>519</v>
      </c>
      <c r="M21" s="4">
        <f t="shared" si="5"/>
        <v>65</v>
      </c>
      <c r="N21" s="13">
        <v>310</v>
      </c>
      <c r="O21" s="11">
        <v>519</v>
      </c>
      <c r="P21" s="13">
        <v>65</v>
      </c>
      <c r="Q21" s="17">
        <f t="shared" si="1"/>
        <v>4.7692307692307692</v>
      </c>
    </row>
    <row r="22" spans="2:17" x14ac:dyDescent="0.35">
      <c r="B22" s="56">
        <v>10</v>
      </c>
      <c r="C22" s="10" t="s">
        <v>16</v>
      </c>
      <c r="D22" s="4"/>
      <c r="E22" s="4">
        <f t="shared" si="2"/>
        <v>38</v>
      </c>
      <c r="F22" s="4"/>
      <c r="G22" s="4"/>
      <c r="H22" s="4">
        <f>M22</f>
        <v>21</v>
      </c>
      <c r="I22" s="19">
        <f t="shared" si="6"/>
        <v>1.8095238095238095</v>
      </c>
      <c r="K22" s="4">
        <f t="shared" si="3"/>
        <v>38</v>
      </c>
      <c r="L22" s="4">
        <f t="shared" si="4"/>
        <v>0</v>
      </c>
      <c r="M22" s="4">
        <f t="shared" si="5"/>
        <v>21</v>
      </c>
      <c r="N22" s="4">
        <v>38</v>
      </c>
      <c r="O22" s="4"/>
      <c r="P22" s="4">
        <v>21</v>
      </c>
      <c r="Q22" s="19">
        <f t="shared" si="1"/>
        <v>1.8095238095238095</v>
      </c>
    </row>
    <row r="23" spans="2:17" x14ac:dyDescent="0.35">
      <c r="B23" s="56">
        <v>11</v>
      </c>
      <c r="C23" s="10" t="s">
        <v>17</v>
      </c>
      <c r="D23" s="4"/>
      <c r="E23" s="4">
        <f t="shared" si="2"/>
        <v>103</v>
      </c>
      <c r="F23" s="4"/>
      <c r="G23" s="4"/>
      <c r="H23" s="4">
        <f t="shared" ref="H23:H26" si="8">M23</f>
        <v>23</v>
      </c>
      <c r="I23" s="19">
        <f t="shared" si="6"/>
        <v>4.4782608695652177</v>
      </c>
      <c r="K23" s="4">
        <f t="shared" si="3"/>
        <v>103</v>
      </c>
      <c r="L23" s="4">
        <f t="shared" si="4"/>
        <v>0</v>
      </c>
      <c r="M23" s="4">
        <f t="shared" si="5"/>
        <v>23</v>
      </c>
      <c r="N23" s="4">
        <v>103</v>
      </c>
      <c r="O23" s="4"/>
      <c r="P23" s="4">
        <v>23</v>
      </c>
      <c r="Q23" s="19">
        <f t="shared" si="1"/>
        <v>4.4782608695652177</v>
      </c>
    </row>
    <row r="24" spans="2:17" x14ac:dyDescent="0.35">
      <c r="B24" s="56">
        <v>12</v>
      </c>
      <c r="C24" s="10" t="s">
        <v>18</v>
      </c>
      <c r="D24" s="4"/>
      <c r="E24" s="4">
        <f t="shared" si="2"/>
        <v>232</v>
      </c>
      <c r="F24" s="4"/>
      <c r="G24" s="4"/>
      <c r="H24" s="4">
        <f t="shared" si="8"/>
        <v>127</v>
      </c>
      <c r="I24" s="19">
        <f t="shared" si="6"/>
        <v>1.8267716535433072</v>
      </c>
      <c r="K24" s="4">
        <f t="shared" si="3"/>
        <v>232</v>
      </c>
      <c r="L24" s="4">
        <f t="shared" si="4"/>
        <v>0</v>
      </c>
      <c r="M24" s="4">
        <f t="shared" si="5"/>
        <v>127</v>
      </c>
      <c r="N24" s="4">
        <v>232</v>
      </c>
      <c r="O24" s="4"/>
      <c r="P24" s="4">
        <v>127</v>
      </c>
      <c r="Q24" s="19">
        <f t="shared" si="1"/>
        <v>1.8267716535433072</v>
      </c>
    </row>
    <row r="25" spans="2:17" x14ac:dyDescent="0.35">
      <c r="B25" s="56">
        <v>13</v>
      </c>
      <c r="C25" s="10" t="s">
        <v>19</v>
      </c>
      <c r="D25" s="4"/>
      <c r="E25" s="4">
        <f t="shared" si="2"/>
        <v>415</v>
      </c>
      <c r="F25" s="4"/>
      <c r="G25" s="4"/>
      <c r="H25" s="4">
        <f t="shared" si="8"/>
        <v>167</v>
      </c>
      <c r="I25" s="19">
        <f t="shared" si="6"/>
        <v>2.4850299401197606</v>
      </c>
      <c r="K25" s="4">
        <f t="shared" si="3"/>
        <v>415</v>
      </c>
      <c r="L25" s="4">
        <f t="shared" si="4"/>
        <v>0</v>
      </c>
      <c r="M25" s="4">
        <f t="shared" si="5"/>
        <v>167</v>
      </c>
      <c r="N25" s="4">
        <v>415</v>
      </c>
      <c r="O25" s="4"/>
      <c r="P25" s="4">
        <v>167</v>
      </c>
      <c r="Q25" s="19">
        <f t="shared" si="1"/>
        <v>2.4850299401197606</v>
      </c>
    </row>
    <row r="26" spans="2:17" x14ac:dyDescent="0.35">
      <c r="B26" s="56">
        <v>14</v>
      </c>
      <c r="C26" s="10" t="s">
        <v>20</v>
      </c>
      <c r="D26" s="4"/>
      <c r="E26" s="4">
        <f t="shared" si="2"/>
        <v>208</v>
      </c>
      <c r="F26" s="4"/>
      <c r="G26" s="4"/>
      <c r="H26" s="4">
        <f t="shared" si="8"/>
        <v>45</v>
      </c>
      <c r="I26" s="19">
        <f t="shared" si="6"/>
        <v>4.6222222222222218</v>
      </c>
      <c r="K26" s="4">
        <f t="shared" si="3"/>
        <v>208</v>
      </c>
      <c r="L26" s="4">
        <f t="shared" si="4"/>
        <v>0</v>
      </c>
      <c r="M26" s="4">
        <f t="shared" si="5"/>
        <v>45</v>
      </c>
      <c r="N26" s="4">
        <v>208</v>
      </c>
      <c r="O26" s="4"/>
      <c r="P26" s="4">
        <v>45</v>
      </c>
      <c r="Q26" s="19">
        <f t="shared" si="1"/>
        <v>4.6222222222222218</v>
      </c>
    </row>
    <row r="27" spans="2:17" x14ac:dyDescent="0.35">
      <c r="B27" s="56">
        <v>15</v>
      </c>
      <c r="C27" s="10" t="s">
        <v>56</v>
      </c>
      <c r="D27" s="11">
        <v>5689</v>
      </c>
      <c r="E27" s="11">
        <f>SUM(E22:E26)</f>
        <v>996</v>
      </c>
      <c r="F27" s="11">
        <f>L27</f>
        <v>3793</v>
      </c>
      <c r="G27" s="13"/>
      <c r="H27" s="11">
        <f>SUM(H22:H26)</f>
        <v>383</v>
      </c>
      <c r="I27" s="12">
        <f t="shared" si="6"/>
        <v>2.6005221932114884</v>
      </c>
      <c r="K27" s="4">
        <f t="shared" si="3"/>
        <v>996</v>
      </c>
      <c r="L27" s="4">
        <f t="shared" si="4"/>
        <v>3793</v>
      </c>
      <c r="M27" s="4">
        <f t="shared" si="5"/>
        <v>383</v>
      </c>
      <c r="N27" s="11">
        <f>SUM(N22:N26)</f>
        <v>996</v>
      </c>
      <c r="O27" s="11">
        <v>3793</v>
      </c>
      <c r="P27" s="11">
        <f>SUM(P22:P26)</f>
        <v>383</v>
      </c>
      <c r="Q27" s="12">
        <f t="shared" si="1"/>
        <v>2.6005221932114884</v>
      </c>
    </row>
    <row r="28" spans="2:17" x14ac:dyDescent="0.35">
      <c r="B28" s="56">
        <v>16</v>
      </c>
      <c r="C28" s="10" t="s">
        <v>57</v>
      </c>
      <c r="D28" s="4"/>
      <c r="E28" s="4">
        <f t="shared" si="2"/>
        <v>17</v>
      </c>
      <c r="F28" s="4"/>
      <c r="G28" s="4"/>
      <c r="H28" s="4">
        <f>M28</f>
        <v>4</v>
      </c>
      <c r="I28" s="19">
        <f t="shared" si="6"/>
        <v>4.25</v>
      </c>
      <c r="K28" s="4">
        <f t="shared" si="3"/>
        <v>17</v>
      </c>
      <c r="L28" s="4">
        <f t="shared" si="4"/>
        <v>0</v>
      </c>
      <c r="M28" s="4">
        <f t="shared" si="5"/>
        <v>4</v>
      </c>
      <c r="N28" s="4">
        <v>17</v>
      </c>
      <c r="O28" s="4"/>
      <c r="P28" s="4">
        <v>4</v>
      </c>
      <c r="Q28" s="19">
        <f t="shared" si="1"/>
        <v>4.25</v>
      </c>
    </row>
    <row r="29" spans="2:17" x14ac:dyDescent="0.35">
      <c r="B29" s="56">
        <v>17</v>
      </c>
      <c r="C29" s="10" t="s">
        <v>21</v>
      </c>
      <c r="D29" s="4"/>
      <c r="E29" s="4">
        <f t="shared" si="2"/>
        <v>24</v>
      </c>
      <c r="F29" s="4"/>
      <c r="G29" s="4"/>
      <c r="H29" s="4">
        <f t="shared" ref="H29:H32" si="9">M29</f>
        <v>6</v>
      </c>
      <c r="I29" s="19">
        <f t="shared" si="6"/>
        <v>4</v>
      </c>
      <c r="K29" s="4">
        <f t="shared" si="3"/>
        <v>24</v>
      </c>
      <c r="L29" s="4">
        <f t="shared" si="4"/>
        <v>0</v>
      </c>
      <c r="M29" s="4">
        <f t="shared" si="5"/>
        <v>6</v>
      </c>
      <c r="N29" s="4">
        <v>24</v>
      </c>
      <c r="O29" s="4"/>
      <c r="P29" s="4">
        <v>6</v>
      </c>
      <c r="Q29" s="19">
        <f t="shared" si="1"/>
        <v>4</v>
      </c>
    </row>
    <row r="30" spans="2:17" x14ac:dyDescent="0.35">
      <c r="B30" s="56">
        <v>18</v>
      </c>
      <c r="C30" s="10" t="s">
        <v>22</v>
      </c>
      <c r="D30" s="4"/>
      <c r="E30" s="4">
        <f t="shared" si="2"/>
        <v>117</v>
      </c>
      <c r="F30" s="4"/>
      <c r="G30" s="4"/>
      <c r="H30" s="4">
        <f t="shared" si="9"/>
        <v>113</v>
      </c>
      <c r="I30" s="19">
        <f t="shared" si="6"/>
        <v>1.0353982300884956</v>
      </c>
      <c r="K30" s="4">
        <f t="shared" si="3"/>
        <v>117</v>
      </c>
      <c r="L30" s="4">
        <f t="shared" si="4"/>
        <v>0</v>
      </c>
      <c r="M30" s="4">
        <f t="shared" si="5"/>
        <v>113</v>
      </c>
      <c r="N30" s="4">
        <v>117</v>
      </c>
      <c r="O30" s="4"/>
      <c r="P30" s="4">
        <v>113</v>
      </c>
      <c r="Q30" s="19">
        <f t="shared" si="1"/>
        <v>1.0353982300884956</v>
      </c>
    </row>
    <row r="31" spans="2:17" x14ac:dyDescent="0.35">
      <c r="B31" s="56">
        <v>19</v>
      </c>
      <c r="C31" s="10" t="s">
        <v>25</v>
      </c>
      <c r="D31" s="4"/>
      <c r="E31" s="4">
        <f t="shared" si="2"/>
        <v>32</v>
      </c>
      <c r="F31" s="4"/>
      <c r="G31" s="4"/>
      <c r="H31" s="4">
        <f t="shared" si="9"/>
        <v>63</v>
      </c>
      <c r="I31" s="19">
        <f t="shared" si="6"/>
        <v>0.50793650793650791</v>
      </c>
      <c r="K31" s="4">
        <f t="shared" si="3"/>
        <v>32</v>
      </c>
      <c r="L31" s="4">
        <f t="shared" si="4"/>
        <v>0</v>
      </c>
      <c r="M31" s="4">
        <f t="shared" si="5"/>
        <v>63</v>
      </c>
      <c r="N31" s="4">
        <v>32</v>
      </c>
      <c r="O31" s="4"/>
      <c r="P31" s="4">
        <v>63</v>
      </c>
      <c r="Q31" s="19">
        <f t="shared" si="1"/>
        <v>0.50793650793650791</v>
      </c>
    </row>
    <row r="32" spans="2:17" x14ac:dyDescent="0.35">
      <c r="B32" s="56">
        <v>20</v>
      </c>
      <c r="C32" s="10" t="s">
        <v>26</v>
      </c>
      <c r="D32" s="4"/>
      <c r="E32" s="4">
        <f t="shared" si="2"/>
        <v>41</v>
      </c>
      <c r="F32" s="4"/>
      <c r="G32" s="4"/>
      <c r="H32" s="4">
        <f t="shared" si="9"/>
        <v>3</v>
      </c>
      <c r="I32" s="19">
        <f t="shared" si="6"/>
        <v>13.666666666666666</v>
      </c>
      <c r="K32" s="4">
        <f t="shared" si="3"/>
        <v>41</v>
      </c>
      <c r="L32" s="4">
        <f t="shared" si="4"/>
        <v>0</v>
      </c>
      <c r="M32" s="4">
        <f t="shared" si="5"/>
        <v>3</v>
      </c>
      <c r="N32" s="4">
        <v>41</v>
      </c>
      <c r="O32" s="4"/>
      <c r="P32" s="4">
        <v>3</v>
      </c>
      <c r="Q32" s="19">
        <f t="shared" si="1"/>
        <v>13.666666666666666</v>
      </c>
    </row>
    <row r="33" spans="2:17" x14ac:dyDescent="0.35">
      <c r="B33" s="56">
        <v>21</v>
      </c>
      <c r="C33" s="10" t="s">
        <v>27</v>
      </c>
      <c r="D33" s="11"/>
      <c r="E33" s="11">
        <f>SUM(E28:E32)</f>
        <v>231</v>
      </c>
      <c r="F33" s="11">
        <f>L33</f>
        <v>364</v>
      </c>
      <c r="G33" s="11"/>
      <c r="H33" s="11">
        <f>SUM(H28:H32)</f>
        <v>189</v>
      </c>
      <c r="I33" s="12">
        <f t="shared" si="6"/>
        <v>1.2222222222222223</v>
      </c>
      <c r="K33" s="4">
        <f t="shared" si="3"/>
        <v>231</v>
      </c>
      <c r="L33" s="4">
        <f t="shared" si="4"/>
        <v>364</v>
      </c>
      <c r="M33" s="4">
        <f t="shared" si="5"/>
        <v>189</v>
      </c>
      <c r="N33" s="11">
        <f>SUM(N28:N32)</f>
        <v>231</v>
      </c>
      <c r="O33" s="11">
        <v>364</v>
      </c>
      <c r="P33" s="11">
        <f>SUM(P28:P32)</f>
        <v>189</v>
      </c>
      <c r="Q33" s="12">
        <f t="shared" si="1"/>
        <v>1.2222222222222223</v>
      </c>
    </row>
    <row r="34" spans="2:17" x14ac:dyDescent="0.35">
      <c r="B34" s="56">
        <v>22</v>
      </c>
      <c r="C34" s="10" t="s">
        <v>28</v>
      </c>
      <c r="D34" s="11">
        <v>1379</v>
      </c>
      <c r="E34" s="11">
        <f t="shared" si="2"/>
        <v>82</v>
      </c>
      <c r="F34" s="11">
        <f t="shared" ref="F34:F35" si="10">L34</f>
        <v>314</v>
      </c>
      <c r="G34" s="11"/>
      <c r="H34" s="11">
        <f>M34</f>
        <v>68</v>
      </c>
      <c r="I34" s="12">
        <f t="shared" si="6"/>
        <v>1.2058823529411764</v>
      </c>
      <c r="K34" s="4">
        <f t="shared" si="3"/>
        <v>82</v>
      </c>
      <c r="L34" s="4">
        <f t="shared" si="4"/>
        <v>314</v>
      </c>
      <c r="M34" s="4">
        <f t="shared" si="5"/>
        <v>68</v>
      </c>
      <c r="N34" s="11">
        <v>82</v>
      </c>
      <c r="O34" s="11">
        <v>314</v>
      </c>
      <c r="P34" s="11">
        <v>68</v>
      </c>
      <c r="Q34" s="12">
        <f t="shared" si="1"/>
        <v>1.2058823529411764</v>
      </c>
    </row>
    <row r="35" spans="2:17" x14ac:dyDescent="0.35">
      <c r="B35" s="56">
        <v>23</v>
      </c>
      <c r="C35" s="10" t="s">
        <v>29</v>
      </c>
      <c r="D35" s="11">
        <v>961</v>
      </c>
      <c r="E35" s="11">
        <f t="shared" si="2"/>
        <v>90</v>
      </c>
      <c r="F35" s="11">
        <f t="shared" si="10"/>
        <v>301</v>
      </c>
      <c r="G35" s="11"/>
      <c r="H35" s="11">
        <f>M35</f>
        <v>31</v>
      </c>
      <c r="I35" s="12">
        <f t="shared" si="6"/>
        <v>2.903225806451613</v>
      </c>
      <c r="K35" s="4">
        <f t="shared" si="3"/>
        <v>90</v>
      </c>
      <c r="L35" s="4">
        <f t="shared" si="4"/>
        <v>301</v>
      </c>
      <c r="M35" s="4">
        <f t="shared" si="5"/>
        <v>31</v>
      </c>
      <c r="N35" s="11">
        <v>90</v>
      </c>
      <c r="O35" s="11">
        <v>301</v>
      </c>
      <c r="P35" s="11">
        <v>31</v>
      </c>
      <c r="Q35" s="12">
        <f t="shared" si="1"/>
        <v>2.903225806451613</v>
      </c>
    </row>
    <row r="36" spans="2:17" x14ac:dyDescent="0.35">
      <c r="B36" s="56">
        <v>24</v>
      </c>
      <c r="C36" s="10" t="s">
        <v>30</v>
      </c>
      <c r="D36" s="4"/>
      <c r="E36" s="4">
        <f t="shared" si="2"/>
        <v>10</v>
      </c>
      <c r="F36" s="4"/>
      <c r="G36" s="4"/>
      <c r="H36" s="4">
        <f>M36</f>
        <v>23</v>
      </c>
      <c r="I36" s="19">
        <f t="shared" si="6"/>
        <v>0.43478260869565216</v>
      </c>
      <c r="K36" s="4">
        <f t="shared" si="3"/>
        <v>10</v>
      </c>
      <c r="L36" s="4">
        <f t="shared" si="4"/>
        <v>0</v>
      </c>
      <c r="M36" s="4">
        <f t="shared" si="5"/>
        <v>23</v>
      </c>
      <c r="N36" s="4">
        <v>10</v>
      </c>
      <c r="O36" s="4"/>
      <c r="P36" s="4">
        <v>23</v>
      </c>
      <c r="Q36" s="19">
        <f t="shared" si="1"/>
        <v>0.43478260869565216</v>
      </c>
    </row>
    <row r="37" spans="2:17" x14ac:dyDescent="0.35">
      <c r="B37" s="56">
        <v>25</v>
      </c>
      <c r="C37" s="10" t="s">
        <v>31</v>
      </c>
      <c r="D37" s="4"/>
      <c r="E37" s="4">
        <f t="shared" si="2"/>
        <v>236</v>
      </c>
      <c r="F37" s="4"/>
      <c r="G37" s="4"/>
      <c r="H37" s="4">
        <f>M37</f>
        <v>121</v>
      </c>
      <c r="I37" s="19">
        <f t="shared" si="6"/>
        <v>1.9504132231404958</v>
      </c>
      <c r="K37" s="4">
        <f t="shared" si="3"/>
        <v>236</v>
      </c>
      <c r="L37" s="4">
        <f t="shared" si="4"/>
        <v>0</v>
      </c>
      <c r="M37" s="4">
        <f t="shared" si="5"/>
        <v>121</v>
      </c>
      <c r="N37" s="4">
        <v>236</v>
      </c>
      <c r="O37" s="4"/>
      <c r="P37" s="4">
        <v>121</v>
      </c>
      <c r="Q37" s="19">
        <f t="shared" si="1"/>
        <v>1.9504132231404958</v>
      </c>
    </row>
    <row r="38" spans="2:17" x14ac:dyDescent="0.35">
      <c r="B38" s="56">
        <v>26</v>
      </c>
      <c r="C38" s="10" t="s">
        <v>35</v>
      </c>
      <c r="D38" s="11"/>
      <c r="E38" s="11">
        <f>SUM(E36:E37)</f>
        <v>246</v>
      </c>
      <c r="F38" s="11">
        <f>L38</f>
        <v>3333</v>
      </c>
      <c r="G38" s="11"/>
      <c r="H38" s="11">
        <f>SUM(H36:H37)</f>
        <v>144</v>
      </c>
      <c r="I38" s="12">
        <f t="shared" si="6"/>
        <v>1.7083333333333333</v>
      </c>
      <c r="K38" s="4">
        <f t="shared" si="3"/>
        <v>246</v>
      </c>
      <c r="L38" s="4">
        <f t="shared" si="4"/>
        <v>3333</v>
      </c>
      <c r="M38" s="4">
        <f t="shared" si="5"/>
        <v>144</v>
      </c>
      <c r="N38" s="11">
        <f>SUM(N36:N37)</f>
        <v>246</v>
      </c>
      <c r="O38" s="11">
        <v>3333</v>
      </c>
      <c r="P38" s="11">
        <f>SUM(P36:P37)</f>
        <v>144</v>
      </c>
      <c r="Q38" s="12">
        <f t="shared" si="1"/>
        <v>1.7083333333333333</v>
      </c>
    </row>
    <row r="39" spans="2:17" x14ac:dyDescent="0.35">
      <c r="B39" s="56">
        <v>27</v>
      </c>
      <c r="C39" s="10" t="s">
        <v>32</v>
      </c>
      <c r="D39" s="11">
        <v>519</v>
      </c>
      <c r="E39" s="11">
        <f t="shared" si="2"/>
        <v>12</v>
      </c>
      <c r="F39" s="11">
        <f t="shared" si="2"/>
        <v>18</v>
      </c>
      <c r="G39" s="11"/>
      <c r="H39" s="11">
        <f>M39</f>
        <v>26</v>
      </c>
      <c r="I39" s="12">
        <f t="shared" si="6"/>
        <v>0.46153846153846156</v>
      </c>
      <c r="K39" s="4">
        <f t="shared" si="3"/>
        <v>12</v>
      </c>
      <c r="L39" s="4">
        <f t="shared" si="4"/>
        <v>18</v>
      </c>
      <c r="M39" s="4">
        <f t="shared" si="5"/>
        <v>26</v>
      </c>
      <c r="N39" s="11">
        <v>12</v>
      </c>
      <c r="O39" s="11">
        <v>18</v>
      </c>
      <c r="P39" s="11">
        <v>26</v>
      </c>
      <c r="Q39" s="12">
        <f t="shared" si="1"/>
        <v>0.46153846153846156</v>
      </c>
    </row>
    <row r="40" spans="2:17" x14ac:dyDescent="0.35">
      <c r="B40" s="56">
        <v>28</v>
      </c>
      <c r="C40" s="10" t="s">
        <v>33</v>
      </c>
      <c r="D40" s="11"/>
      <c r="E40" s="11">
        <f t="shared" si="2"/>
        <v>2570</v>
      </c>
      <c r="F40" s="11">
        <f>L40</f>
        <v>6506</v>
      </c>
      <c r="G40" s="11"/>
      <c r="H40" s="11">
        <f>M40</f>
        <v>653</v>
      </c>
      <c r="I40" s="12">
        <f t="shared" si="6"/>
        <v>3.9356814701378253</v>
      </c>
      <c r="K40" s="4">
        <f t="shared" si="3"/>
        <v>2570</v>
      </c>
      <c r="L40" s="4">
        <f t="shared" si="4"/>
        <v>6506</v>
      </c>
      <c r="M40" s="4">
        <f t="shared" si="5"/>
        <v>653</v>
      </c>
      <c r="N40" s="11">
        <v>2570</v>
      </c>
      <c r="O40" s="11">
        <v>6506</v>
      </c>
      <c r="P40" s="11">
        <v>653</v>
      </c>
      <c r="Q40" s="12">
        <f t="shared" si="1"/>
        <v>3.9356814701378253</v>
      </c>
    </row>
    <row r="41" spans="2:17" x14ac:dyDescent="0.35">
      <c r="B41" s="56">
        <v>29</v>
      </c>
      <c r="C41" s="10" t="s">
        <v>34</v>
      </c>
      <c r="D41" s="14"/>
      <c r="E41" s="14">
        <f>SUM(E12,E20,E21,E27,E33,E34,E35,E38,E39,E40)</f>
        <v>10660</v>
      </c>
      <c r="F41" s="14">
        <f>SUM(F12,F20,F21,F27,F33:F35,F38:F40)</f>
        <v>26770</v>
      </c>
      <c r="G41" s="14"/>
      <c r="H41" s="14">
        <f>SUM(H12,H20,H21,H27,H33,H34,H35,H38,H39,H40)</f>
        <v>3645</v>
      </c>
      <c r="I41" s="15">
        <f t="shared" si="6"/>
        <v>2.9245541838134432</v>
      </c>
      <c r="K41" s="4">
        <f t="shared" si="3"/>
        <v>10660</v>
      </c>
      <c r="L41" s="4">
        <f t="shared" si="4"/>
        <v>26770</v>
      </c>
      <c r="M41" s="4">
        <f t="shared" si="5"/>
        <v>3645</v>
      </c>
      <c r="N41" s="14">
        <f>SUM(N12,N20,N21,N27,N33,N34,N35,N38,N39,N40)</f>
        <v>10660</v>
      </c>
      <c r="O41" s="14">
        <f>SUM(O12,O20,O21,O27,O33:O35,O38:O40)</f>
        <v>26770</v>
      </c>
      <c r="P41" s="14">
        <f>SUM(P12,P20,P21,P27,P33,P34,P35,P38,P39,P40)</f>
        <v>3645</v>
      </c>
      <c r="Q41" s="15">
        <f t="shared" si="1"/>
        <v>2.9245541838134432</v>
      </c>
    </row>
    <row r="42" spans="2:17" x14ac:dyDescent="0.35">
      <c r="B42" s="56">
        <v>30</v>
      </c>
      <c r="C42" s="16" t="s">
        <v>37</v>
      </c>
      <c r="E42" s="4">
        <f t="shared" si="2"/>
        <v>7059</v>
      </c>
      <c r="H42" s="4">
        <f>M42</f>
        <v>2383</v>
      </c>
      <c r="I42" s="19">
        <f t="shared" si="6"/>
        <v>2.9622324800671422</v>
      </c>
      <c r="K42" s="4">
        <f t="shared" si="3"/>
        <v>7059</v>
      </c>
      <c r="L42" s="4">
        <f t="shared" si="4"/>
        <v>0</v>
      </c>
      <c r="M42" s="4">
        <f t="shared" si="5"/>
        <v>2383</v>
      </c>
      <c r="N42" s="4">
        <v>7059</v>
      </c>
      <c r="P42">
        <v>2383</v>
      </c>
      <c r="Q42" s="19">
        <f t="shared" si="1"/>
        <v>2.9622324800671422</v>
      </c>
    </row>
    <row r="43" spans="2:17" x14ac:dyDescent="0.35">
      <c r="B43" s="56">
        <v>31</v>
      </c>
      <c r="C43" s="16" t="s">
        <v>38</v>
      </c>
      <c r="E43" s="4">
        <f t="shared" si="2"/>
        <v>372</v>
      </c>
      <c r="H43" s="4">
        <f t="shared" ref="H43:H45" si="11">M43</f>
        <v>232</v>
      </c>
      <c r="I43" s="19">
        <f t="shared" si="6"/>
        <v>1.603448275862069</v>
      </c>
      <c r="K43" s="4">
        <f t="shared" si="3"/>
        <v>372</v>
      </c>
      <c r="L43" s="4">
        <f t="shared" si="4"/>
        <v>0</v>
      </c>
      <c r="M43" s="4">
        <f t="shared" si="5"/>
        <v>232</v>
      </c>
      <c r="N43" s="4">
        <v>372</v>
      </c>
      <c r="P43">
        <v>232</v>
      </c>
      <c r="Q43" s="19">
        <f t="shared" si="1"/>
        <v>1.603448275862069</v>
      </c>
    </row>
    <row r="44" spans="2:17" x14ac:dyDescent="0.35">
      <c r="B44" s="56">
        <v>32</v>
      </c>
      <c r="C44" s="16" t="s">
        <v>39</v>
      </c>
      <c r="E44" s="4">
        <f t="shared" si="2"/>
        <v>405</v>
      </c>
      <c r="H44" s="4">
        <f t="shared" si="11"/>
        <v>126</v>
      </c>
      <c r="I44" s="19">
        <f t="shared" si="6"/>
        <v>3.2142857142857144</v>
      </c>
      <c r="K44" s="4">
        <f t="shared" si="3"/>
        <v>405</v>
      </c>
      <c r="L44" s="4">
        <f t="shared" si="4"/>
        <v>0</v>
      </c>
      <c r="M44" s="4">
        <f t="shared" si="5"/>
        <v>126</v>
      </c>
      <c r="N44" s="4">
        <v>405</v>
      </c>
      <c r="P44">
        <v>126</v>
      </c>
      <c r="Q44" s="19">
        <f t="shared" si="1"/>
        <v>3.2142857142857144</v>
      </c>
    </row>
    <row r="45" spans="2:17" x14ac:dyDescent="0.35">
      <c r="B45" s="56">
        <v>33</v>
      </c>
      <c r="C45" s="16" t="s">
        <v>40</v>
      </c>
      <c r="E45" s="4">
        <f t="shared" si="2"/>
        <v>2822</v>
      </c>
      <c r="H45" s="4">
        <f t="shared" si="11"/>
        <v>906</v>
      </c>
      <c r="I45" s="19">
        <f t="shared" si="6"/>
        <v>3.1147902869757176</v>
      </c>
      <c r="K45" s="4">
        <f t="shared" si="3"/>
        <v>2822</v>
      </c>
      <c r="L45" s="4">
        <f t="shared" si="4"/>
        <v>0</v>
      </c>
      <c r="M45" s="4">
        <f t="shared" si="5"/>
        <v>906</v>
      </c>
      <c r="N45" s="4">
        <v>2822</v>
      </c>
      <c r="P45">
        <v>906</v>
      </c>
      <c r="Q45" s="19">
        <f t="shared" si="1"/>
        <v>3.1147902869757176</v>
      </c>
    </row>
    <row r="46" spans="2:17" x14ac:dyDescent="0.35">
      <c r="B46" s="56">
        <v>34</v>
      </c>
      <c r="C46" s="10" t="s">
        <v>58</v>
      </c>
      <c r="D46" s="20"/>
      <c r="E46" s="20"/>
      <c r="F46" s="21">
        <f>L46</f>
        <v>217910</v>
      </c>
      <c r="G46" s="20"/>
      <c r="H46" s="21">
        <f>F46/I41</f>
        <v>74510.50187617261</v>
      </c>
      <c r="I46" s="15">
        <f>F46/H46</f>
        <v>2.9245541838134428</v>
      </c>
      <c r="K46" s="4">
        <f t="shared" si="3"/>
        <v>0</v>
      </c>
      <c r="L46" s="4">
        <f t="shared" si="4"/>
        <v>217910</v>
      </c>
      <c r="M46" s="4">
        <f t="shared" si="5"/>
        <v>74510.50187617261</v>
      </c>
      <c r="N46" s="20"/>
      <c r="O46" s="21">
        <v>217910</v>
      </c>
      <c r="P46" s="21">
        <f>O46/Q41</f>
        <v>74510.50187617261</v>
      </c>
      <c r="Q46" s="15">
        <f>O46/P46</f>
        <v>2.9245541838134428</v>
      </c>
    </row>
    <row r="47" spans="2:17" ht="15" thickBot="1" x14ac:dyDescent="0.4">
      <c r="B47" s="57">
        <v>35</v>
      </c>
      <c r="C47" s="30" t="s">
        <v>59</v>
      </c>
      <c r="D47" s="22"/>
      <c r="E47" s="22"/>
      <c r="F47" s="23">
        <f>F46*3</f>
        <v>653730</v>
      </c>
      <c r="G47" s="22"/>
      <c r="H47" s="23">
        <f>F47/I41</f>
        <v>223531.5056285178</v>
      </c>
      <c r="I47" s="24">
        <f>F47/H47</f>
        <v>2.9245541838134432</v>
      </c>
      <c r="K47" s="4">
        <f t="shared" si="3"/>
        <v>0</v>
      </c>
      <c r="L47" s="4">
        <f t="shared" si="4"/>
        <v>653730</v>
      </c>
      <c r="M47" s="4">
        <f t="shared" si="5"/>
        <v>223531.5056285178</v>
      </c>
      <c r="N47" s="22"/>
      <c r="O47" s="23">
        <f>O46*3</f>
        <v>653730</v>
      </c>
      <c r="P47" s="23">
        <f>O47/Q41</f>
        <v>223531.5056285178</v>
      </c>
      <c r="Q47" s="24">
        <f>O47/P47</f>
        <v>2.9245541838134432</v>
      </c>
    </row>
    <row r="48" spans="2:17" ht="15" thickTop="1" x14ac:dyDescent="0.35">
      <c r="B48" s="31" t="s">
        <v>52</v>
      </c>
      <c r="C48" s="32"/>
      <c r="D48" s="32"/>
      <c r="E48" s="32"/>
      <c r="F48" s="32"/>
      <c r="G48" s="32"/>
      <c r="H48" s="32"/>
      <c r="I48" s="33"/>
    </row>
    <row r="50" spans="2:17" x14ac:dyDescent="0.35">
      <c r="C50" t="s">
        <v>41</v>
      </c>
      <c r="E50" s="4">
        <f>SUM(E42:E45)</f>
        <v>10658</v>
      </c>
      <c r="F50" s="4"/>
      <c r="G50" s="4"/>
      <c r="H50" s="4">
        <f>SUM(H42:H45)</f>
        <v>3647</v>
      </c>
      <c r="I50" s="5">
        <f>E50/H50</f>
        <v>2.9224019742253908</v>
      </c>
      <c r="N50" s="4">
        <f>SUM(N42:N45)</f>
        <v>10658</v>
      </c>
      <c r="P50" s="4">
        <f>SUM(P42:P45)</f>
        <v>3647</v>
      </c>
      <c r="Q50" s="63">
        <f>N50/P50</f>
        <v>2.9224019742253908</v>
      </c>
    </row>
    <row r="51" spans="2:17" x14ac:dyDescent="0.35">
      <c r="C51" t="s">
        <v>78</v>
      </c>
      <c r="N51" t="s">
        <v>77</v>
      </c>
      <c r="P51" t="s">
        <v>77</v>
      </c>
    </row>
    <row r="53" spans="2:17" ht="19" thickBot="1" x14ac:dyDescent="0.5">
      <c r="B53" s="3" t="s">
        <v>44</v>
      </c>
      <c r="N53" s="3" t="str">
        <f>B53</f>
        <v>Sources</v>
      </c>
    </row>
    <row r="54" spans="2:17" ht="15" thickTop="1" x14ac:dyDescent="0.35">
      <c r="B54" s="51" t="s">
        <v>23</v>
      </c>
      <c r="C54" s="6" t="s">
        <v>2</v>
      </c>
      <c r="D54" s="6" t="s">
        <v>8</v>
      </c>
      <c r="E54" s="6" t="s">
        <v>8</v>
      </c>
      <c r="F54" s="6" t="s">
        <v>8</v>
      </c>
      <c r="G54" s="6" t="s">
        <v>36</v>
      </c>
      <c r="H54" s="6" t="s">
        <v>5</v>
      </c>
      <c r="I54" s="7" t="s">
        <v>42</v>
      </c>
      <c r="N54" s="6" t="s">
        <v>8</v>
      </c>
      <c r="O54" s="6" t="s">
        <v>8</v>
      </c>
      <c r="P54" s="6" t="s">
        <v>5</v>
      </c>
      <c r="Q54" s="7" t="s">
        <v>53</v>
      </c>
    </row>
    <row r="55" spans="2:17" x14ac:dyDescent="0.35">
      <c r="B55" s="52"/>
      <c r="C55" s="8"/>
      <c r="D55" s="8" t="s">
        <v>11</v>
      </c>
      <c r="E55" s="8" t="s">
        <v>9</v>
      </c>
      <c r="F55" s="8" t="s">
        <v>9</v>
      </c>
      <c r="G55" s="8" t="str">
        <f>D55</f>
        <v xml:space="preserve">stock on </v>
      </c>
      <c r="H55" s="8" t="str">
        <f>E55</f>
        <v>total losses</v>
      </c>
      <c r="I55" s="9" t="s">
        <v>43</v>
      </c>
      <c r="N55" s="8" t="s">
        <v>72</v>
      </c>
      <c r="O55" s="8" t="s">
        <v>71</v>
      </c>
      <c r="P55" s="8" t="s">
        <v>72</v>
      </c>
      <c r="Q55" s="9" t="s">
        <v>43</v>
      </c>
    </row>
    <row r="56" spans="2:17" ht="15" thickBot="1" x14ac:dyDescent="0.4">
      <c r="B56" s="53"/>
      <c r="C56" s="18"/>
      <c r="D56" s="18" t="s">
        <v>10</v>
      </c>
      <c r="E56" s="18" t="s">
        <v>7</v>
      </c>
      <c r="F56" s="18" t="s">
        <v>6</v>
      </c>
      <c r="G56" s="18" t="str">
        <f>D56</f>
        <v>Feb. 2022</v>
      </c>
      <c r="H56" s="18" t="str">
        <f>E56</f>
        <v>confirmed</v>
      </c>
      <c r="I56" s="49" t="s">
        <v>7</v>
      </c>
      <c r="N56" s="18" t="s">
        <v>7</v>
      </c>
      <c r="O56" s="18" t="s">
        <v>6</v>
      </c>
      <c r="P56" s="18" t="s">
        <v>7</v>
      </c>
      <c r="Q56" s="49" t="s">
        <v>7</v>
      </c>
    </row>
    <row r="57" spans="2:17" ht="15" thickTop="1" x14ac:dyDescent="0.35">
      <c r="B57" s="54">
        <v>1</v>
      </c>
      <c r="C57" s="10" t="s">
        <v>3</v>
      </c>
      <c r="D57" s="25" t="s">
        <v>45</v>
      </c>
      <c r="E57" s="25" t="s">
        <v>47</v>
      </c>
      <c r="F57" s="25" t="s">
        <v>45</v>
      </c>
      <c r="G57" s="25" t="s">
        <v>46</v>
      </c>
      <c r="H57" s="25" t="s">
        <v>48</v>
      </c>
      <c r="I57" s="12" t="s">
        <v>49</v>
      </c>
    </row>
    <row r="58" spans="2:17" x14ac:dyDescent="0.35">
      <c r="B58" s="54">
        <v>1.2</v>
      </c>
      <c r="C58" s="16" t="s">
        <v>40</v>
      </c>
      <c r="D58" s="25"/>
      <c r="E58" s="25" t="s">
        <v>47</v>
      </c>
      <c r="F58" s="25" t="s">
        <v>50</v>
      </c>
      <c r="G58" s="25"/>
      <c r="H58" s="25" t="s">
        <v>48</v>
      </c>
      <c r="I58" s="12" t="s">
        <v>49</v>
      </c>
    </row>
    <row r="59" spans="2:17" x14ac:dyDescent="0.35">
      <c r="B59" s="54">
        <v>2</v>
      </c>
      <c r="C59" s="10" t="s">
        <v>4</v>
      </c>
      <c r="D59" s="4"/>
      <c r="E59" s="25" t="s">
        <v>47</v>
      </c>
      <c r="F59" s="4" t="s">
        <v>50</v>
      </c>
      <c r="G59" s="4" t="s">
        <v>50</v>
      </c>
      <c r="H59" s="25" t="s">
        <v>48</v>
      </c>
      <c r="I59" s="12" t="s">
        <v>49</v>
      </c>
    </row>
    <row r="60" spans="2:17" x14ac:dyDescent="0.35">
      <c r="B60" s="54">
        <v>3</v>
      </c>
      <c r="C60" s="10" t="s">
        <v>12</v>
      </c>
      <c r="D60" s="4"/>
      <c r="E60" s="25" t="s">
        <v>47</v>
      </c>
      <c r="F60" s="4" t="s">
        <v>50</v>
      </c>
      <c r="G60" s="4" t="s">
        <v>50</v>
      </c>
      <c r="H60" s="25" t="s">
        <v>48</v>
      </c>
      <c r="I60" s="12" t="s">
        <v>49</v>
      </c>
    </row>
    <row r="61" spans="2:17" x14ac:dyDescent="0.35">
      <c r="B61" s="54">
        <v>4</v>
      </c>
      <c r="C61" s="10" t="s">
        <v>54</v>
      </c>
      <c r="D61" s="4"/>
      <c r="E61" s="25" t="s">
        <v>47</v>
      </c>
      <c r="F61" s="4" t="s">
        <v>50</v>
      </c>
      <c r="G61" s="4" t="s">
        <v>50</v>
      </c>
      <c r="H61" s="25" t="s">
        <v>48</v>
      </c>
      <c r="I61" s="12" t="s">
        <v>49</v>
      </c>
    </row>
    <row r="62" spans="2:17" x14ac:dyDescent="0.35">
      <c r="B62" s="54">
        <v>5</v>
      </c>
      <c r="C62" s="10" t="s">
        <v>13</v>
      </c>
      <c r="D62" s="4"/>
      <c r="E62" s="25" t="s">
        <v>47</v>
      </c>
      <c r="F62" s="4" t="s">
        <v>50</v>
      </c>
      <c r="G62" s="4" t="s">
        <v>50</v>
      </c>
      <c r="H62" s="25" t="s">
        <v>48</v>
      </c>
      <c r="I62" s="12" t="s">
        <v>49</v>
      </c>
    </row>
    <row r="63" spans="2:17" x14ac:dyDescent="0.35">
      <c r="B63" s="54">
        <v>6</v>
      </c>
      <c r="C63" s="10" t="s">
        <v>14</v>
      </c>
      <c r="D63" s="4"/>
      <c r="E63" s="25" t="s">
        <v>47</v>
      </c>
      <c r="F63" s="4" t="s">
        <v>50</v>
      </c>
      <c r="G63" s="4" t="s">
        <v>50</v>
      </c>
      <c r="H63" s="25" t="s">
        <v>48</v>
      </c>
      <c r="I63" s="12" t="s">
        <v>49</v>
      </c>
    </row>
    <row r="64" spans="2:17" x14ac:dyDescent="0.35">
      <c r="B64" s="54">
        <v>7</v>
      </c>
      <c r="C64" s="10" t="s">
        <v>15</v>
      </c>
      <c r="D64" s="4"/>
      <c r="E64" s="25" t="s">
        <v>47</v>
      </c>
      <c r="F64" s="4" t="s">
        <v>50</v>
      </c>
      <c r="G64" s="4" t="s">
        <v>50</v>
      </c>
      <c r="H64" s="25" t="s">
        <v>48</v>
      </c>
      <c r="I64" s="12" t="s">
        <v>49</v>
      </c>
    </row>
    <row r="65" spans="2:16" x14ac:dyDescent="0.35">
      <c r="B65" s="54">
        <v>8</v>
      </c>
      <c r="C65" s="10" t="s">
        <v>24</v>
      </c>
      <c r="D65" s="25" t="s">
        <v>45</v>
      </c>
      <c r="E65" s="28" t="s">
        <v>49</v>
      </c>
      <c r="F65" s="25" t="s">
        <v>45</v>
      </c>
      <c r="G65" s="13" t="s">
        <v>50</v>
      </c>
      <c r="H65" s="5" t="s">
        <v>49</v>
      </c>
      <c r="I65" s="12" t="s">
        <v>49</v>
      </c>
    </row>
    <row r="66" spans="2:16" x14ac:dyDescent="0.35">
      <c r="B66" s="54">
        <v>9</v>
      </c>
      <c r="C66" s="10" t="s">
        <v>55</v>
      </c>
      <c r="D66" s="13"/>
      <c r="E66" s="25" t="s">
        <v>47</v>
      </c>
      <c r="F66" s="25" t="s">
        <v>76</v>
      </c>
      <c r="G66" s="13" t="s">
        <v>50</v>
      </c>
      <c r="H66" s="25" t="s">
        <v>48</v>
      </c>
      <c r="I66" s="12" t="s">
        <v>49</v>
      </c>
      <c r="O66" s="48" t="s">
        <v>75</v>
      </c>
      <c r="P66" t="s">
        <v>50</v>
      </c>
    </row>
    <row r="67" spans="2:16" x14ac:dyDescent="0.35">
      <c r="B67" s="54">
        <v>10</v>
      </c>
      <c r="C67" s="10" t="s">
        <v>16</v>
      </c>
      <c r="D67" s="4"/>
      <c r="E67" s="25" t="s">
        <v>47</v>
      </c>
      <c r="F67" s="4" t="s">
        <v>50</v>
      </c>
      <c r="G67" s="4" t="s">
        <v>50</v>
      </c>
      <c r="H67" s="25" t="s">
        <v>48</v>
      </c>
      <c r="I67" s="12" t="s">
        <v>49</v>
      </c>
    </row>
    <row r="68" spans="2:16" x14ac:dyDescent="0.35">
      <c r="B68" s="54">
        <v>11</v>
      </c>
      <c r="C68" s="10" t="s">
        <v>17</v>
      </c>
      <c r="D68" s="4"/>
      <c r="E68" s="25" t="s">
        <v>47</v>
      </c>
      <c r="F68" s="4" t="s">
        <v>50</v>
      </c>
      <c r="G68" s="4" t="s">
        <v>50</v>
      </c>
      <c r="H68" s="25" t="s">
        <v>48</v>
      </c>
      <c r="I68" s="12" t="s">
        <v>49</v>
      </c>
    </row>
    <row r="69" spans="2:16" x14ac:dyDescent="0.35">
      <c r="B69" s="54">
        <v>12</v>
      </c>
      <c r="C69" s="10" t="s">
        <v>18</v>
      </c>
      <c r="D69" s="4"/>
      <c r="E69" s="25" t="s">
        <v>47</v>
      </c>
      <c r="F69" s="4" t="s">
        <v>50</v>
      </c>
      <c r="G69" s="4" t="s">
        <v>50</v>
      </c>
      <c r="H69" s="25" t="s">
        <v>48</v>
      </c>
      <c r="I69" s="12" t="s">
        <v>49</v>
      </c>
    </row>
    <row r="70" spans="2:16" x14ac:dyDescent="0.35">
      <c r="B70" s="54">
        <v>13</v>
      </c>
      <c r="C70" s="10" t="s">
        <v>19</v>
      </c>
      <c r="D70" s="4"/>
      <c r="E70" s="25" t="s">
        <v>47</v>
      </c>
      <c r="F70" s="4" t="s">
        <v>50</v>
      </c>
      <c r="G70" s="4" t="s">
        <v>50</v>
      </c>
      <c r="H70" s="25" t="s">
        <v>48</v>
      </c>
      <c r="I70" s="12" t="s">
        <v>49</v>
      </c>
    </row>
    <row r="71" spans="2:16" x14ac:dyDescent="0.35">
      <c r="B71" s="54">
        <v>14</v>
      </c>
      <c r="C71" s="10" t="s">
        <v>20</v>
      </c>
      <c r="D71" s="4"/>
      <c r="E71" s="25" t="s">
        <v>47</v>
      </c>
      <c r="F71" s="4" t="s">
        <v>50</v>
      </c>
      <c r="G71" s="4" t="s">
        <v>50</v>
      </c>
      <c r="H71" s="25" t="s">
        <v>48</v>
      </c>
      <c r="I71" s="12" t="s">
        <v>49</v>
      </c>
    </row>
    <row r="72" spans="2:16" x14ac:dyDescent="0.35">
      <c r="B72" s="54">
        <v>15</v>
      </c>
      <c r="C72" s="10" t="s">
        <v>56</v>
      </c>
      <c r="D72" s="25" t="s">
        <v>45</v>
      </c>
      <c r="E72" s="28" t="s">
        <v>49</v>
      </c>
      <c r="F72" s="25" t="s">
        <v>45</v>
      </c>
      <c r="G72" s="13"/>
      <c r="H72" s="5" t="s">
        <v>49</v>
      </c>
      <c r="I72" s="12" t="s">
        <v>49</v>
      </c>
    </row>
    <row r="73" spans="2:16" x14ac:dyDescent="0.35">
      <c r="B73" s="54">
        <v>16</v>
      </c>
      <c r="C73" s="10" t="s">
        <v>57</v>
      </c>
      <c r="D73" s="4"/>
      <c r="E73" s="25" t="s">
        <v>47</v>
      </c>
      <c r="F73" s="4" t="s">
        <v>50</v>
      </c>
      <c r="G73" s="4" t="s">
        <v>50</v>
      </c>
      <c r="H73" s="25" t="s">
        <v>48</v>
      </c>
      <c r="I73" s="12" t="s">
        <v>49</v>
      </c>
    </row>
    <row r="74" spans="2:16" x14ac:dyDescent="0.35">
      <c r="B74" s="54">
        <v>17</v>
      </c>
      <c r="C74" s="10" t="s">
        <v>21</v>
      </c>
      <c r="D74" s="4"/>
      <c r="E74" s="25" t="s">
        <v>47</v>
      </c>
      <c r="F74" s="4" t="s">
        <v>50</v>
      </c>
      <c r="G74" s="4" t="s">
        <v>50</v>
      </c>
      <c r="H74" s="25" t="s">
        <v>48</v>
      </c>
      <c r="I74" s="12" t="s">
        <v>49</v>
      </c>
    </row>
    <row r="75" spans="2:16" x14ac:dyDescent="0.35">
      <c r="B75" s="54">
        <v>18</v>
      </c>
      <c r="C75" s="10" t="s">
        <v>22</v>
      </c>
      <c r="D75" s="4"/>
      <c r="E75" s="25" t="s">
        <v>47</v>
      </c>
      <c r="F75" s="4" t="s">
        <v>50</v>
      </c>
      <c r="G75" s="4" t="s">
        <v>50</v>
      </c>
      <c r="H75" s="25" t="s">
        <v>48</v>
      </c>
      <c r="I75" s="12" t="s">
        <v>49</v>
      </c>
    </row>
    <row r="76" spans="2:16" x14ac:dyDescent="0.35">
      <c r="B76" s="54">
        <v>19</v>
      </c>
      <c r="C76" s="10" t="s">
        <v>25</v>
      </c>
      <c r="D76" s="4"/>
      <c r="E76" s="25" t="s">
        <v>47</v>
      </c>
      <c r="F76" s="4" t="s">
        <v>50</v>
      </c>
      <c r="G76" s="4" t="s">
        <v>50</v>
      </c>
      <c r="H76" s="25" t="s">
        <v>48</v>
      </c>
      <c r="I76" s="12" t="s">
        <v>49</v>
      </c>
    </row>
    <row r="77" spans="2:16" x14ac:dyDescent="0.35">
      <c r="B77" s="54">
        <v>20</v>
      </c>
      <c r="C77" s="10" t="s">
        <v>26</v>
      </c>
      <c r="D77" s="4"/>
      <c r="E77" s="25" t="s">
        <v>47</v>
      </c>
      <c r="F77" s="4" t="s">
        <v>50</v>
      </c>
      <c r="G77" s="4" t="s">
        <v>50</v>
      </c>
      <c r="H77" s="25" t="s">
        <v>48</v>
      </c>
      <c r="I77" s="12" t="s">
        <v>49</v>
      </c>
    </row>
    <row r="78" spans="2:16" x14ac:dyDescent="0.35">
      <c r="B78" s="54">
        <v>21</v>
      </c>
      <c r="C78" s="10" t="s">
        <v>27</v>
      </c>
      <c r="D78" s="11"/>
      <c r="E78" s="28" t="s">
        <v>49</v>
      </c>
      <c r="F78" s="29" t="s">
        <v>51</v>
      </c>
      <c r="G78" s="4" t="s">
        <v>50</v>
      </c>
      <c r="H78" s="5" t="s">
        <v>49</v>
      </c>
      <c r="I78" s="12" t="s">
        <v>49</v>
      </c>
      <c r="O78" s="48" t="s">
        <v>75</v>
      </c>
      <c r="P78" t="s">
        <v>50</v>
      </c>
    </row>
    <row r="79" spans="2:16" x14ac:dyDescent="0.35">
      <c r="B79" s="54">
        <v>22</v>
      </c>
      <c r="C79" s="10" t="s">
        <v>28</v>
      </c>
      <c r="D79" s="25" t="s">
        <v>45</v>
      </c>
      <c r="E79" s="25" t="s">
        <v>47</v>
      </c>
      <c r="F79" s="25" t="s">
        <v>45</v>
      </c>
      <c r="G79" s="11"/>
      <c r="H79" s="25" t="s">
        <v>48</v>
      </c>
      <c r="I79" s="12" t="s">
        <v>49</v>
      </c>
    </row>
    <row r="80" spans="2:16" x14ac:dyDescent="0.35">
      <c r="B80" s="54">
        <v>23</v>
      </c>
      <c r="C80" s="10" t="s">
        <v>29</v>
      </c>
      <c r="D80" s="25" t="s">
        <v>45</v>
      </c>
      <c r="E80" s="25" t="s">
        <v>47</v>
      </c>
      <c r="F80" s="25" t="s">
        <v>45</v>
      </c>
      <c r="G80" s="11"/>
      <c r="H80" s="25" t="s">
        <v>48</v>
      </c>
      <c r="I80" s="12" t="s">
        <v>49</v>
      </c>
    </row>
    <row r="81" spans="2:16" x14ac:dyDescent="0.35">
      <c r="B81" s="54">
        <v>24</v>
      </c>
      <c r="C81" s="10" t="s">
        <v>30</v>
      </c>
      <c r="D81" s="4"/>
      <c r="E81" s="25" t="s">
        <v>47</v>
      </c>
      <c r="F81" s="4" t="s">
        <v>50</v>
      </c>
      <c r="G81" s="4" t="s">
        <v>50</v>
      </c>
      <c r="H81" s="25" t="s">
        <v>48</v>
      </c>
      <c r="I81" s="12" t="s">
        <v>49</v>
      </c>
    </row>
    <row r="82" spans="2:16" x14ac:dyDescent="0.35">
      <c r="B82" s="54">
        <v>25</v>
      </c>
      <c r="C82" s="10" t="s">
        <v>31</v>
      </c>
      <c r="D82" s="4"/>
      <c r="E82" s="25" t="s">
        <v>47</v>
      </c>
      <c r="F82" s="4" t="s">
        <v>50</v>
      </c>
      <c r="G82" s="4" t="s">
        <v>50</v>
      </c>
      <c r="H82" s="25" t="s">
        <v>48</v>
      </c>
      <c r="I82" s="12" t="s">
        <v>49</v>
      </c>
    </row>
    <row r="83" spans="2:16" x14ac:dyDescent="0.35">
      <c r="B83" s="54">
        <v>26</v>
      </c>
      <c r="C83" s="10" t="s">
        <v>35</v>
      </c>
      <c r="D83" s="11"/>
      <c r="E83" s="28" t="s">
        <v>49</v>
      </c>
      <c r="F83" s="29" t="s">
        <v>51</v>
      </c>
      <c r="G83" s="4" t="s">
        <v>50</v>
      </c>
      <c r="H83" s="5" t="s">
        <v>49</v>
      </c>
      <c r="I83" s="12" t="s">
        <v>49</v>
      </c>
      <c r="O83" s="48" t="s">
        <v>75</v>
      </c>
      <c r="P83" t="s">
        <v>50</v>
      </c>
    </row>
    <row r="84" spans="2:16" x14ac:dyDescent="0.35">
      <c r="B84" s="54">
        <v>27</v>
      </c>
      <c r="C84" s="10" t="s">
        <v>32</v>
      </c>
      <c r="D84" s="25" t="s">
        <v>45</v>
      </c>
      <c r="E84" s="25" t="s">
        <v>47</v>
      </c>
      <c r="F84" s="25" t="s">
        <v>45</v>
      </c>
      <c r="G84" s="11"/>
      <c r="H84" s="25" t="s">
        <v>48</v>
      </c>
      <c r="I84" s="12" t="s">
        <v>49</v>
      </c>
    </row>
    <row r="85" spans="2:16" x14ac:dyDescent="0.35">
      <c r="B85" s="54">
        <v>28</v>
      </c>
      <c r="C85" s="10" t="s">
        <v>33</v>
      </c>
      <c r="D85" s="11"/>
      <c r="E85" s="25" t="s">
        <v>47</v>
      </c>
      <c r="F85" s="29" t="s">
        <v>51</v>
      </c>
      <c r="G85" s="11" t="s">
        <v>50</v>
      </c>
      <c r="H85" s="25" t="s">
        <v>48</v>
      </c>
      <c r="I85" s="12" t="s">
        <v>49</v>
      </c>
      <c r="O85" s="48" t="s">
        <v>75</v>
      </c>
      <c r="P85" t="s">
        <v>50</v>
      </c>
    </row>
    <row r="86" spans="2:16" x14ac:dyDescent="0.35">
      <c r="B86" s="54">
        <v>29</v>
      </c>
      <c r="C86" s="10" t="s">
        <v>34</v>
      </c>
      <c r="D86" s="14"/>
      <c r="E86" s="11" t="s">
        <v>49</v>
      </c>
      <c r="F86" s="11" t="s">
        <v>49</v>
      </c>
      <c r="G86" s="11" t="s">
        <v>50</v>
      </c>
      <c r="H86" s="11" t="s">
        <v>49</v>
      </c>
      <c r="I86" s="12" t="s">
        <v>49</v>
      </c>
    </row>
    <row r="87" spans="2:16" x14ac:dyDescent="0.35">
      <c r="B87" s="54">
        <v>30</v>
      </c>
      <c r="C87" s="16" t="s">
        <v>37</v>
      </c>
      <c r="E87" s="25" t="s">
        <v>47</v>
      </c>
      <c r="F87" s="11" t="s">
        <v>50</v>
      </c>
      <c r="G87" s="11" t="s">
        <v>50</v>
      </c>
      <c r="H87" s="25" t="s">
        <v>48</v>
      </c>
      <c r="I87" s="12" t="s">
        <v>49</v>
      </c>
    </row>
    <row r="88" spans="2:16" x14ac:dyDescent="0.35">
      <c r="B88" s="54">
        <v>31</v>
      </c>
      <c r="C88" s="16" t="s">
        <v>38</v>
      </c>
      <c r="E88" s="25" t="s">
        <v>47</v>
      </c>
      <c r="F88" s="11" t="s">
        <v>50</v>
      </c>
      <c r="G88" s="11" t="s">
        <v>50</v>
      </c>
      <c r="H88" s="25" t="s">
        <v>48</v>
      </c>
      <c r="I88" s="12" t="s">
        <v>49</v>
      </c>
    </row>
    <row r="89" spans="2:16" x14ac:dyDescent="0.35">
      <c r="B89" s="54">
        <v>32</v>
      </c>
      <c r="C89" s="16" t="s">
        <v>39</v>
      </c>
      <c r="E89" s="25" t="s">
        <v>47</v>
      </c>
      <c r="F89" s="11" t="s">
        <v>50</v>
      </c>
      <c r="G89" s="11" t="s">
        <v>50</v>
      </c>
      <c r="H89" s="25" t="s">
        <v>48</v>
      </c>
      <c r="I89" s="12" t="s">
        <v>49</v>
      </c>
    </row>
    <row r="90" spans="2:16" x14ac:dyDescent="0.35">
      <c r="B90" s="54">
        <v>33</v>
      </c>
      <c r="C90" s="16" t="s">
        <v>40</v>
      </c>
      <c r="E90" s="25" t="s">
        <v>47</v>
      </c>
      <c r="F90" s="11" t="s">
        <v>50</v>
      </c>
      <c r="G90" s="11" t="s">
        <v>50</v>
      </c>
      <c r="H90" s="25" t="s">
        <v>48</v>
      </c>
      <c r="I90" s="12" t="s">
        <v>49</v>
      </c>
    </row>
    <row r="91" spans="2:16" x14ac:dyDescent="0.35">
      <c r="B91" s="54">
        <v>34</v>
      </c>
      <c r="C91" s="10" t="s">
        <v>58</v>
      </c>
      <c r="D91" s="20"/>
      <c r="E91" s="20"/>
      <c r="F91" s="26" t="s">
        <v>45</v>
      </c>
      <c r="G91" s="20" t="s">
        <v>50</v>
      </c>
      <c r="H91" s="21" t="s">
        <v>49</v>
      </c>
      <c r="I91" s="15" t="s">
        <v>49</v>
      </c>
    </row>
    <row r="92" spans="2:16" ht="15" thickBot="1" x14ac:dyDescent="0.4">
      <c r="B92" s="55">
        <v>35</v>
      </c>
      <c r="C92" s="30" t="s">
        <v>60</v>
      </c>
      <c r="D92" s="22"/>
      <c r="E92" s="22"/>
      <c r="F92" s="27" t="s">
        <v>45</v>
      </c>
      <c r="G92" s="22" t="s">
        <v>50</v>
      </c>
      <c r="H92" s="23" t="s">
        <v>49</v>
      </c>
      <c r="I92" s="24" t="s">
        <v>49</v>
      </c>
    </row>
    <row r="93" spans="2:16" ht="15" thickTop="1" x14ac:dyDescent="0.35"/>
  </sheetData>
  <hyperlinks>
    <hyperlink ref="D57" r:id="rId1" xr:uid="{3A629637-E33C-4FE2-A456-6DEF5DFDA24B}"/>
    <hyperlink ref="D65" r:id="rId2" xr:uid="{FB96DC9A-179C-4802-A40B-41A71D4DDABD}"/>
    <hyperlink ref="D72" r:id="rId3" xr:uid="{9A5B8822-FC70-4C56-8A8D-A63DC94CF465}"/>
    <hyperlink ref="D79" r:id="rId4" xr:uid="{B7368C90-43FA-4D22-AB1A-27EA5900D679}"/>
    <hyperlink ref="D80" r:id="rId5" xr:uid="{7DAD3B86-6F2A-43DD-BB03-C3A86C3563C6}"/>
    <hyperlink ref="D84" r:id="rId6" xr:uid="{4826E9B7-6ACD-45E0-A1D5-C1A08560EC6B}"/>
    <hyperlink ref="G57" r:id="rId7" xr:uid="{CDBCB638-B334-4456-8DD9-6D73744BCE8F}"/>
    <hyperlink ref="E57" r:id="rId8" xr:uid="{3474E60F-D961-4B83-8637-FC1DD0504E7E}"/>
    <hyperlink ref="F57" r:id="rId9" xr:uid="{7133EA7B-FE1D-45EF-998B-DD53E4AF4EED}"/>
    <hyperlink ref="H57" r:id="rId10" xr:uid="{F1D54BE1-F6B3-413D-8969-DB774F07B3D2}"/>
    <hyperlink ref="E59" r:id="rId11" xr:uid="{FC30DA8C-FE8D-4D5C-88D0-5C62D362D55C}"/>
    <hyperlink ref="F65" r:id="rId12" xr:uid="{148670DA-CEDB-4CD5-8AB9-14B589467D98}"/>
    <hyperlink ref="F72" r:id="rId13" xr:uid="{41F8C92B-9199-4DA9-9C25-B6F8D9023CB8}"/>
    <hyperlink ref="F79" r:id="rId14" xr:uid="{46FB9BF8-46E4-4BEA-BC17-B958B9C439DB}"/>
    <hyperlink ref="F80" r:id="rId15" xr:uid="{AA8A5FF4-BA15-4F03-99DC-6D3835E8358A}"/>
    <hyperlink ref="F84" r:id="rId16" xr:uid="{1DFCD188-F6DC-4345-9BA9-E741439BE419}"/>
    <hyperlink ref="F91" r:id="rId17" xr:uid="{0BB6ADA3-623E-4E8E-BE9B-84C44EA54635}"/>
    <hyperlink ref="F92" r:id="rId18" xr:uid="{C137E0A4-83AE-4D93-ACAC-C629C7511A03}"/>
    <hyperlink ref="F83" r:id="rId19" xr:uid="{8C57EDC0-E9C2-4D13-8F79-FD041390DE24}"/>
    <hyperlink ref="F78" r:id="rId20" xr:uid="{90491A62-5103-4FD5-8D51-9D6FEE86BC27}"/>
    <hyperlink ref="F85" r:id="rId21" xr:uid="{96ED9AD0-D189-472F-BC22-764D32CFBD60}"/>
    <hyperlink ref="E58" r:id="rId22" xr:uid="{1A6DEA20-AC6C-4BF3-9F38-4AE693D9147A}"/>
    <hyperlink ref="H58" r:id="rId23" xr:uid="{24010779-4523-4C67-A4A3-456C3B6A4B08}"/>
    <hyperlink ref="O66" r:id="rId24" xr:uid="{CA0D483A-23F1-4C92-85C4-CEB604F9E7ED}"/>
    <hyperlink ref="F66" r:id="rId25" xr:uid="{A18A5F22-A217-48B2-AB7A-FB6472EB5BC3}"/>
    <hyperlink ref="O78" r:id="rId26" xr:uid="{0EA8AFF1-ED35-4E93-9EE9-229F79CA85D2}"/>
    <hyperlink ref="O83" r:id="rId27" xr:uid="{60DB4676-A8C5-4348-8AED-64F609572A46}"/>
    <hyperlink ref="O85" r:id="rId28" xr:uid="{08D0647D-6995-424F-8331-AD4094D1E009}"/>
  </hyperlinks>
  <pageMargins left="0.7" right="0.7" top="0.75" bottom="0.75" header="0.3" footer="0.3"/>
  <pageSetup orientation="portrait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8E1AF-AD11-4B04-BE14-5CB6E0ABE88C}">
  <dimension ref="A1:H14"/>
  <sheetViews>
    <sheetView workbookViewId="0">
      <selection activeCell="L11" sqref="L11"/>
    </sheetView>
  </sheetViews>
  <sheetFormatPr defaultRowHeight="14.5" x14ac:dyDescent="0.35"/>
  <cols>
    <col min="3" max="3" width="14.36328125" customWidth="1"/>
  </cols>
  <sheetData>
    <row r="1" spans="1:8" ht="28.5" x14ac:dyDescent="0.65">
      <c r="A1" s="1" t="str">
        <f>KillRatios!A1</f>
        <v>Ukraine War - Kill ratios: Who is winning? #23</v>
      </c>
    </row>
    <row r="3" spans="1:8" ht="15.5" x14ac:dyDescent="0.35">
      <c r="A3" s="2" t="str">
        <f>KillRatios!A3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8" ht="15.5" x14ac:dyDescent="0.35">
      <c r="A4" s="2" t="str">
        <f>KillRatios!A4</f>
        <v>Sources to all information used in this spreadsheet can also be found in associated PowerPoint presentation located also at www.hmexperience.dk</v>
      </c>
    </row>
    <row r="8" spans="1:8" ht="21.5" thickBot="1" x14ac:dyDescent="0.55000000000000004">
      <c r="C8" s="36" t="s">
        <v>67</v>
      </c>
    </row>
    <row r="9" spans="1:8" ht="15" thickTop="1" x14ac:dyDescent="0.35">
      <c r="C9" s="37" t="s">
        <v>61</v>
      </c>
      <c r="D9" s="6" t="s">
        <v>62</v>
      </c>
      <c r="E9" s="6" t="s">
        <v>5</v>
      </c>
      <c r="F9" s="6" t="s">
        <v>65</v>
      </c>
      <c r="G9" s="6" t="s">
        <v>63</v>
      </c>
      <c r="H9" s="7" t="s">
        <v>64</v>
      </c>
    </row>
    <row r="10" spans="1:8" x14ac:dyDescent="0.35">
      <c r="C10" s="38" t="s">
        <v>69</v>
      </c>
      <c r="D10" s="40">
        <v>145.6</v>
      </c>
      <c r="E10" s="40">
        <v>41</v>
      </c>
      <c r="F10" s="46">
        <f>D10/E10</f>
        <v>3.551219512195122</v>
      </c>
      <c r="G10">
        <v>334.23</v>
      </c>
      <c r="H10" s="44">
        <v>342.89</v>
      </c>
    </row>
    <row r="11" spans="1:8" ht="15" thickBot="1" x14ac:dyDescent="0.4">
      <c r="C11" s="39" t="s">
        <v>68</v>
      </c>
      <c r="D11" s="41">
        <v>1775.8</v>
      </c>
      <c r="E11" s="41">
        <v>200.09</v>
      </c>
      <c r="F11" s="47">
        <f>D11/E11</f>
        <v>8.8750062471887645</v>
      </c>
      <c r="G11" s="41">
        <v>23315</v>
      </c>
      <c r="H11" s="45">
        <v>14563</v>
      </c>
    </row>
    <row r="12" spans="1:8" ht="15" thickTop="1" x14ac:dyDescent="0.35">
      <c r="C12" s="42"/>
      <c r="D12" s="42"/>
      <c r="E12" s="43"/>
      <c r="F12" s="43"/>
      <c r="G12" s="42"/>
      <c r="H12" s="42"/>
    </row>
    <row r="13" spans="1:8" x14ac:dyDescent="0.35">
      <c r="C13" t="s">
        <v>44</v>
      </c>
      <c r="E13" s="40"/>
      <c r="F13" s="40"/>
    </row>
    <row r="14" spans="1:8" x14ac:dyDescent="0.35">
      <c r="C14" s="48" t="s">
        <v>66</v>
      </c>
    </row>
  </sheetData>
  <hyperlinks>
    <hyperlink ref="C14" r:id="rId1" xr:uid="{BA776744-4D5B-42BD-8DDD-FA565CE37C7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KillRatios</vt:lpstr>
      <vt:lpstr>GDP&amp;Population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Mathiesen</dc:creator>
  <cp:lastModifiedBy>Henrik Mathiesen</cp:lastModifiedBy>
  <dcterms:created xsi:type="dcterms:W3CDTF">2015-06-05T18:19:34Z</dcterms:created>
  <dcterms:modified xsi:type="dcterms:W3CDTF">2023-06-15T16:47:03Z</dcterms:modified>
</cp:coreProperties>
</file>